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9155" windowHeight="8955"/>
  </bookViews>
  <sheets>
    <sheet name="Plan1" sheetId="1" r:id="rId1"/>
    <sheet name="Plan2" sheetId="2" r:id="rId2"/>
    <sheet name="Plan3" sheetId="3" r:id="rId3"/>
    <sheet name="Plan4" sheetId="4" r:id="rId4"/>
  </sheets>
  <definedNames>
    <definedName name="_xlnm.Print_Area" localSheetId="0">Plan1!$B$1:$J$67</definedName>
  </definedNames>
  <calcPr calcId="145621"/>
</workbook>
</file>

<file path=xl/calcChain.xml><?xml version="1.0" encoding="utf-8"?>
<calcChain xmlns="http://schemas.openxmlformats.org/spreadsheetml/2006/main">
  <c r="F25" i="1" l="1"/>
  <c r="E42" i="1"/>
  <c r="F42" i="1"/>
  <c r="F22" i="1"/>
  <c r="E22" i="1"/>
  <c r="F11" i="1" l="1"/>
  <c r="F21" i="1"/>
  <c r="E11" i="1"/>
  <c r="E37" i="1"/>
  <c r="E56" i="1" l="1"/>
  <c r="E21" i="1"/>
  <c r="E15" i="1"/>
  <c r="E41" i="1"/>
  <c r="F15" i="1" l="1"/>
  <c r="M29" i="4" l="1"/>
  <c r="F57" i="1" l="1"/>
  <c r="F56" i="1"/>
  <c r="F10" i="1"/>
  <c r="E33" i="1" l="1"/>
  <c r="E25" i="1"/>
  <c r="E10" i="1"/>
  <c r="E66" i="1" s="1"/>
  <c r="F41" i="1"/>
  <c r="F39" i="1"/>
  <c r="F37" i="1"/>
  <c r="F33" i="1"/>
  <c r="F66" i="1" s="1"/>
  <c r="F26" i="1"/>
  <c r="E9" i="1" l="1"/>
  <c r="H25" i="1"/>
  <c r="F9" i="1"/>
</calcChain>
</file>

<file path=xl/sharedStrings.xml><?xml version="1.0" encoding="utf-8"?>
<sst xmlns="http://schemas.openxmlformats.org/spreadsheetml/2006/main" count="116" uniqueCount="105">
  <si>
    <t xml:space="preserve">DETALHAMENTO DA RECEITA ORÇAMENTÁRIA </t>
  </si>
  <si>
    <t>Serviço Social do Comércio – Sesc</t>
  </si>
  <si>
    <t>R$</t>
  </si>
  <si>
    <t>Código</t>
  </si>
  <si>
    <t>Especificação</t>
  </si>
  <si>
    <t>Valor Orçado</t>
  </si>
  <si>
    <t>Valor Realizado</t>
  </si>
  <si>
    <t>6.1</t>
  </si>
  <si>
    <t>RECEITAS CORRENTES</t>
  </si>
  <si>
    <t>6.1.1</t>
  </si>
  <si>
    <t>Receitas de Contribuições Sociais</t>
  </si>
  <si>
    <t>6.1.1.1</t>
  </si>
  <si>
    <t>Contribuição para o SESC</t>
  </si>
  <si>
    <t>6.1.1.1.01</t>
  </si>
  <si>
    <t>Arrecadação Via Órgão Arrecadador</t>
  </si>
  <si>
    <t>6.1.1.1.02</t>
  </si>
  <si>
    <t>Arrecadação Direta pelo Sesc</t>
  </si>
  <si>
    <t>6.1.1.2</t>
  </si>
  <si>
    <t>Adicional à Contribuição para o SESC</t>
  </si>
  <si>
    <t>6.1.2</t>
  </si>
  <si>
    <t>Receitas de Prestação de Serviços</t>
  </si>
  <si>
    <t>6.1.2.1</t>
  </si>
  <si>
    <t>Serviços Educacionais</t>
  </si>
  <si>
    <t>6.1.2.2</t>
  </si>
  <si>
    <t>Serviços de Saúde</t>
  </si>
  <si>
    <t>6.1.2.3</t>
  </si>
  <si>
    <t>Serviços Culturais</t>
  </si>
  <si>
    <t>6.1.2.4</t>
  </si>
  <si>
    <t>Serviços de Lazer</t>
  </si>
  <si>
    <t>6.1.2.5</t>
  </si>
  <si>
    <t>Outros Serviços</t>
  </si>
  <si>
    <t>6.1.3</t>
  </si>
  <si>
    <t>Receitas de Outros Serviços</t>
  </si>
  <si>
    <t>6.1.3.1</t>
  </si>
  <si>
    <t>6.1.3.1.01</t>
  </si>
  <si>
    <t>Aluguéis e Taxa de Ocupação de Imóveis</t>
  </si>
  <si>
    <t>6.1.3.1.02</t>
  </si>
  <si>
    <t>6.1.4</t>
  </si>
  <si>
    <t>Receitas Financeiras</t>
  </si>
  <si>
    <t>6.1.4.1</t>
  </si>
  <si>
    <t>Remuneração de Depósitos Bancários e Aplicações Financeiras</t>
  </si>
  <si>
    <t>6.1.4.1.01</t>
  </si>
  <si>
    <t>Remuneração Depósitos Bancários - BB</t>
  </si>
  <si>
    <t>6.1.4.1.02</t>
  </si>
  <si>
    <t>Remuneração Depósitos Bancários - CEF</t>
  </si>
  <si>
    <t>6.1.4.9</t>
  </si>
  <si>
    <t>Outras Receitas Financeiras</t>
  </si>
  <si>
    <t>6.1.4.9.01</t>
  </si>
  <si>
    <t>Juros Auferidos</t>
  </si>
  <si>
    <t>6.1.4.9.02</t>
  </si>
  <si>
    <t>Descontos Obtidos</t>
  </si>
  <si>
    <t>6.1.4.9.03</t>
  </si>
  <si>
    <t>6.1.5</t>
  </si>
  <si>
    <t>Transferências das Instituições Privadas s/Fins Lucrativos - Contribuições</t>
  </si>
  <si>
    <t>6.1.5.1</t>
  </si>
  <si>
    <t>Subvenções Ordinárias</t>
  </si>
  <si>
    <t>6.1.5.2</t>
  </si>
  <si>
    <t>Subvenções Extraordinárias</t>
  </si>
  <si>
    <t>6.1.5.4</t>
  </si>
  <si>
    <t>Outras Contribuições</t>
  </si>
  <si>
    <t>6.1.6</t>
  </si>
  <si>
    <t>Outras Transferências das Instituições Privadas s/ Fins Lucrativos</t>
  </si>
  <si>
    <t>6.1.6.1</t>
  </si>
  <si>
    <t>6.1.7</t>
  </si>
  <si>
    <t>Transferências de Outras Fontes</t>
  </si>
  <si>
    <t>6.1.7.1</t>
  </si>
  <si>
    <t>6.1.9</t>
  </si>
  <si>
    <t>Outras Receitas Correntes</t>
  </si>
  <si>
    <t>6.1.9.1</t>
  </si>
  <si>
    <t>6.1.9.1.01</t>
  </si>
  <si>
    <t>Indenizações e Restituições</t>
  </si>
  <si>
    <t>6.1.9.1.02</t>
  </si>
  <si>
    <t>6.2</t>
  </si>
  <si>
    <t>RECEITAS DE CAPITAL</t>
  </si>
  <si>
    <t>6.2.2</t>
  </si>
  <si>
    <t>Operações de Crédito</t>
  </si>
  <si>
    <t>6.2.2.1</t>
  </si>
  <si>
    <t>Empréstimos Interdepartamentais</t>
  </si>
  <si>
    <t>6.2.2.9</t>
  </si>
  <si>
    <t>Outras Operações de Crédito</t>
  </si>
  <si>
    <t>6.2.3</t>
  </si>
  <si>
    <t>Transferências das Instituições Privadas s/Fins Lucrativos - Investimentos</t>
  </si>
  <si>
    <t>6.2.3.1</t>
  </si>
  <si>
    <t>6.2.3.2</t>
  </si>
  <si>
    <t>Equipamentos e Materiais Permanentes</t>
  </si>
  <si>
    <t>6.2.3.3</t>
  </si>
  <si>
    <t>Aquisição de Imóveis</t>
  </si>
  <si>
    <t>6.2.3.4</t>
  </si>
  <si>
    <t>Obras e Instalações</t>
  </si>
  <si>
    <t>6.2.9</t>
  </si>
  <si>
    <t>Outras Receitas de Capital</t>
  </si>
  <si>
    <t>6.2.9.1</t>
  </si>
  <si>
    <t>6.2.9.1.01</t>
  </si>
  <si>
    <t>Alienação de Bens Móveis</t>
  </si>
  <si>
    <t>6.2.9.1.02</t>
  </si>
  <si>
    <t>Alienação de Bens Imóveis</t>
  </si>
  <si>
    <t>6.2.9.1.03</t>
  </si>
  <si>
    <t>Outras Alienações de Bens</t>
  </si>
  <si>
    <t>6.2.9.1.04</t>
  </si>
  <si>
    <t>6.2.9.1.05</t>
  </si>
  <si>
    <t>MOBILIZAÇÃO DE RECURSOS FINANCEIROS</t>
  </si>
  <si>
    <t xml:space="preserve">TOTAL </t>
  </si>
  <si>
    <t>Departamento Regional Sesc Maranhão</t>
  </si>
  <si>
    <t>Atualizado em 29/01/2020</t>
  </si>
  <si>
    <t>Exercício de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</si>
</sst>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2" borderId="0" xfId="0" applyFill="1"/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" fontId="0" fillId="0" borderId="0" xfId="0" applyNumberFormat="1"/>
    <xf numFmtId="0" fontId="6" fillId="3" borderId="7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43" fontId="0" fillId="0" borderId="0" xfId="1" applyFont="1" applyAlignment="1"/>
    <xf numFmtId="43" fontId="0" fillId="2" borderId="0" xfId="1" applyFont="1" applyFill="1" applyAlignment="1"/>
    <xf numFmtId="43" fontId="1" fillId="2" borderId="3" xfId="1" applyFont="1" applyFill="1" applyBorder="1" applyAlignment="1">
      <alignment vertical="center" wrapText="1"/>
    </xf>
    <xf numFmtId="43" fontId="4" fillId="2" borderId="5" xfId="1" applyFont="1" applyFill="1" applyBorder="1" applyAlignment="1">
      <alignment horizontal="center" vertical="center" wrapText="1"/>
    </xf>
    <xf numFmtId="43" fontId="4" fillId="2" borderId="8" xfId="1" applyFont="1" applyFill="1" applyBorder="1" applyAlignment="1">
      <alignment vertical="center" wrapText="1"/>
    </xf>
    <xf numFmtId="43" fontId="4" fillId="3" borderId="8" xfId="1" applyFont="1" applyFill="1" applyBorder="1" applyAlignment="1">
      <alignment vertical="center" wrapText="1"/>
    </xf>
    <xf numFmtId="43" fontId="3" fillId="2" borderId="8" xfId="1" applyFont="1" applyFill="1" applyBorder="1" applyAlignment="1">
      <alignment vertical="center" wrapText="1"/>
    </xf>
    <xf numFmtId="43" fontId="5" fillId="2" borderId="8" xfId="1" applyFont="1" applyFill="1" applyBorder="1" applyAlignment="1">
      <alignment vertical="center" wrapText="1"/>
    </xf>
    <xf numFmtId="43" fontId="5" fillId="2" borderId="20" xfId="1" applyFont="1" applyFill="1" applyBorder="1" applyAlignment="1">
      <alignment vertical="center" wrapText="1"/>
    </xf>
    <xf numFmtId="43" fontId="0" fillId="0" borderId="0" xfId="1" applyFont="1"/>
    <xf numFmtId="43" fontId="6" fillId="2" borderId="14" xfId="1" applyFont="1" applyFill="1" applyBorder="1" applyAlignment="1">
      <alignment vertical="center" wrapText="1"/>
    </xf>
    <xf numFmtId="43" fontId="6" fillId="2" borderId="5" xfId="1" applyFont="1" applyFill="1" applyBorder="1" applyAlignment="1">
      <alignment vertical="center" wrapText="1"/>
    </xf>
    <xf numFmtId="43" fontId="1" fillId="0" borderId="0" xfId="1" applyFont="1" applyAlignment="1">
      <alignment vertical="center" wrapText="1"/>
    </xf>
    <xf numFmtId="4" fontId="5" fillId="2" borderId="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 horizontal="center"/>
    </xf>
    <xf numFmtId="0" fontId="9" fillId="0" borderId="0" xfId="0" applyFont="1"/>
    <xf numFmtId="0" fontId="11" fillId="2" borderId="0" xfId="0" applyFont="1" applyFill="1" applyAlignment="1">
      <alignment horizontal="center" vertical="center"/>
    </xf>
    <xf numFmtId="0" fontId="9" fillId="2" borderId="0" xfId="0" applyFont="1" applyFill="1"/>
    <xf numFmtId="43" fontId="9" fillId="2" borderId="0" xfId="1" applyFont="1" applyFill="1" applyAlignment="1"/>
    <xf numFmtId="14" fontId="9" fillId="0" borderId="0" xfId="0" applyNumberFormat="1" applyFont="1" applyAlignment="1"/>
    <xf numFmtId="0" fontId="13" fillId="2" borderId="0" xfId="0" applyFont="1" applyFill="1" applyAlignment="1">
      <alignment vertical="center" wrapText="1"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2" fontId="5" fillId="2" borderId="15" xfId="0" applyNumberFormat="1" applyFont="1" applyFill="1" applyBorder="1" applyAlignment="1">
      <alignment horizontal="right" vertical="center" wrapText="1"/>
    </xf>
    <xf numFmtId="2" fontId="5" fillId="2" borderId="16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right" vertical="center" wrapText="1" indent="1"/>
    </xf>
    <xf numFmtId="0" fontId="6" fillId="2" borderId="10" xfId="0" applyFont="1" applyFill="1" applyBorder="1" applyAlignment="1">
      <alignment horizontal="right" vertical="center" wrapText="1" indent="1"/>
    </xf>
    <xf numFmtId="0" fontId="6" fillId="2" borderId="13" xfId="0" applyFont="1" applyFill="1" applyBorder="1" applyAlignment="1">
      <alignment horizontal="right" vertical="center" wrapText="1" indent="1"/>
    </xf>
    <xf numFmtId="0" fontId="6" fillId="2" borderId="14" xfId="0" applyFont="1" applyFill="1" applyBorder="1" applyAlignment="1">
      <alignment horizontal="right" vertical="center" wrapText="1" indent="1"/>
    </xf>
    <xf numFmtId="2" fontId="4" fillId="3" borderId="15" xfId="0" applyNumberFormat="1" applyFont="1" applyFill="1" applyBorder="1" applyAlignment="1">
      <alignment horizontal="right" vertical="center" wrapText="1"/>
    </xf>
    <xf numFmtId="2" fontId="4" fillId="3" borderId="16" xfId="0" applyNumberFormat="1" applyFont="1" applyFill="1" applyBorder="1" applyAlignment="1">
      <alignment horizontal="right" vertical="center" wrapText="1"/>
    </xf>
    <xf numFmtId="4" fontId="4" fillId="3" borderId="15" xfId="0" applyNumberFormat="1" applyFont="1" applyFill="1" applyBorder="1" applyAlignment="1">
      <alignment horizontal="right" vertical="center" wrapText="1"/>
    </xf>
    <xf numFmtId="0" fontId="4" fillId="3" borderId="16" xfId="0" applyFont="1" applyFill="1" applyBorder="1" applyAlignment="1">
      <alignment horizontal="right" vertical="center" wrapText="1"/>
    </xf>
    <xf numFmtId="4" fontId="5" fillId="2" borderId="15" xfId="0" applyNumberFormat="1" applyFont="1" applyFill="1" applyBorder="1" applyAlignment="1">
      <alignment horizontal="right" vertical="center" wrapText="1"/>
    </xf>
    <xf numFmtId="4" fontId="5" fillId="2" borderId="16" xfId="0" applyNumberFormat="1" applyFont="1" applyFill="1" applyBorder="1" applyAlignment="1">
      <alignment horizontal="right" vertical="center" wrapText="1"/>
    </xf>
    <xf numFmtId="0" fontId="5" fillId="2" borderId="16" xfId="0" applyFont="1" applyFill="1" applyBorder="1" applyAlignment="1">
      <alignment horizontal="right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43" fontId="6" fillId="2" borderId="11" xfId="1" applyFont="1" applyFill="1" applyBorder="1" applyAlignment="1">
      <alignment horizontal="center" vertical="center" wrapText="1"/>
    </xf>
    <xf numFmtId="43" fontId="6" fillId="2" borderId="12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right" vertical="center" wrapText="1" indent="1"/>
    </xf>
    <xf numFmtId="0" fontId="5" fillId="2" borderId="18" xfId="0" applyFont="1" applyFill="1" applyBorder="1" applyAlignment="1">
      <alignment horizontal="right" vertical="center" wrapText="1" indent="1"/>
    </xf>
    <xf numFmtId="0" fontId="5" fillId="2" borderId="4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wrapText="1" indent="1"/>
    </xf>
    <xf numFmtId="43" fontId="5" fillId="2" borderId="23" xfId="1" applyFont="1" applyFill="1" applyBorder="1" applyAlignment="1">
      <alignment horizontal="center" vertical="center" wrapText="1"/>
    </xf>
    <xf numFmtId="43" fontId="5" fillId="2" borderId="24" xfId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4" fontId="5" fillId="2" borderId="21" xfId="0" applyNumberFormat="1" applyFont="1" applyFill="1" applyBorder="1" applyAlignment="1">
      <alignment horizontal="right" vertical="center" wrapText="1"/>
    </xf>
    <xf numFmtId="0" fontId="5" fillId="2" borderId="20" xfId="0" applyFont="1" applyFill="1" applyBorder="1" applyAlignment="1">
      <alignment horizontal="right" vertical="center" wrapText="1"/>
    </xf>
    <xf numFmtId="4" fontId="5" fillId="0" borderId="15" xfId="0" applyNumberFormat="1" applyFont="1" applyFill="1" applyBorder="1" applyAlignment="1">
      <alignment horizontal="right" vertical="center" wrapText="1"/>
    </xf>
    <xf numFmtId="4" fontId="5" fillId="0" borderId="16" xfId="0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right" vertical="center" wrapText="1"/>
    </xf>
    <xf numFmtId="4" fontId="3" fillId="2" borderId="15" xfId="0" applyNumberFormat="1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right" vertical="center" wrapText="1"/>
    </xf>
    <xf numFmtId="4" fontId="5" fillId="2" borderId="15" xfId="0" applyNumberFormat="1" applyFont="1" applyFill="1" applyBorder="1" applyAlignment="1">
      <alignment vertical="center" wrapText="1"/>
    </xf>
    <xf numFmtId="4" fontId="5" fillId="2" borderId="16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" fontId="4" fillId="2" borderId="13" xfId="0" applyNumberFormat="1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right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96716</xdr:colOff>
      <xdr:row>0</xdr:row>
      <xdr:rowOff>57150</xdr:rowOff>
    </xdr:from>
    <xdr:to>
      <xdr:col>3</xdr:col>
      <xdr:colOff>696058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8241" y="57150"/>
          <a:ext cx="1389917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J68"/>
  <sheetViews>
    <sheetView showGridLines="0" tabSelected="1" topLeftCell="A49" zoomScale="130" zoomScaleNormal="130" zoomScaleSheetLayoutView="130" zoomScalePageLayoutView="110" workbookViewId="0">
      <selection activeCell="F28" sqref="F28:G28"/>
    </sheetView>
  </sheetViews>
  <sheetFormatPr defaultRowHeight="15" x14ac:dyDescent="0.25"/>
  <cols>
    <col min="2" max="2" width="1.5703125" customWidth="1"/>
    <col min="3" max="3" width="11" customWidth="1"/>
    <col min="4" max="4" width="58.28515625" customWidth="1"/>
    <col min="5" max="5" width="19.85546875" style="18" customWidth="1"/>
    <col min="6" max="7" width="10.85546875" customWidth="1"/>
    <col min="8" max="8" width="1.5703125" customWidth="1"/>
    <col min="9" max="9" width="11.7109375" bestFit="1" customWidth="1"/>
    <col min="10" max="10" width="10.5703125" customWidth="1"/>
  </cols>
  <sheetData>
    <row r="1" spans="3:10" s="3" customFormat="1" ht="21" customHeight="1" x14ac:dyDescent="0.25">
      <c r="E1" s="19"/>
    </row>
    <row r="2" spans="3:10" x14ac:dyDescent="0.25">
      <c r="C2" s="43" t="s">
        <v>0</v>
      </c>
      <c r="D2" s="43"/>
      <c r="E2" s="43"/>
      <c r="F2" s="43"/>
      <c r="G2" s="43"/>
      <c r="H2" s="33"/>
      <c r="I2" s="33"/>
      <c r="J2" s="33"/>
    </row>
    <row r="3" spans="3:10" x14ac:dyDescent="0.25">
      <c r="C3" s="44" t="s">
        <v>104</v>
      </c>
      <c r="D3" s="44"/>
      <c r="E3" s="44"/>
      <c r="F3" s="44"/>
      <c r="G3" s="44"/>
      <c r="H3" s="33"/>
      <c r="I3" s="33"/>
      <c r="J3" s="33"/>
    </row>
    <row r="4" spans="3:10" ht="15.75" thickBot="1" x14ac:dyDescent="0.3">
      <c r="C4" s="34"/>
      <c r="D4" s="35"/>
      <c r="E4" s="36"/>
      <c r="F4" s="35"/>
      <c r="G4" s="35"/>
      <c r="H4" s="33"/>
      <c r="I4" s="37" t="s">
        <v>103</v>
      </c>
      <c r="J4" s="37"/>
    </row>
    <row r="5" spans="3:10" ht="17.25" thickBot="1" x14ac:dyDescent="0.3">
      <c r="C5" s="82" t="s">
        <v>1</v>
      </c>
      <c r="D5" s="83"/>
      <c r="E5" s="84"/>
      <c r="F5" s="85"/>
      <c r="G5" s="38"/>
      <c r="H5" s="33"/>
      <c r="I5" s="33"/>
      <c r="J5" s="33"/>
    </row>
    <row r="6" spans="3:10" ht="15.75" customHeight="1" thickBot="1" x14ac:dyDescent="0.3">
      <c r="C6" s="39" t="s">
        <v>102</v>
      </c>
      <c r="D6" s="40"/>
      <c r="E6" s="84"/>
      <c r="F6" s="85"/>
      <c r="G6" s="38"/>
      <c r="H6" s="33"/>
      <c r="I6" s="33"/>
      <c r="J6" s="33"/>
    </row>
    <row r="7" spans="3:10" ht="15.75" thickBot="1" x14ac:dyDescent="0.3">
      <c r="C7" s="4"/>
      <c r="D7" s="5"/>
      <c r="E7" s="20"/>
      <c r="F7" s="86" t="s">
        <v>2</v>
      </c>
      <c r="G7" s="86"/>
    </row>
    <row r="8" spans="3:10" ht="15.75" thickBot="1" x14ac:dyDescent="0.3">
      <c r="C8" s="6" t="s">
        <v>3</v>
      </c>
      <c r="D8" s="6" t="s">
        <v>4</v>
      </c>
      <c r="E8" s="21" t="s">
        <v>5</v>
      </c>
      <c r="F8" s="87" t="s">
        <v>6</v>
      </c>
      <c r="G8" s="88"/>
    </row>
    <row r="9" spans="3:10" x14ac:dyDescent="0.25">
      <c r="C9" s="9" t="s">
        <v>7</v>
      </c>
      <c r="D9" s="10" t="s">
        <v>8</v>
      </c>
      <c r="E9" s="22">
        <f>+E10+E15+E21+E25+E33+E41</f>
        <v>64686711</v>
      </c>
      <c r="F9" s="89">
        <f>+F10+F15+F21+F25+F33+F37+F39+F41</f>
        <v>65506948.899999984</v>
      </c>
      <c r="G9" s="90"/>
      <c r="H9" s="11"/>
    </row>
    <row r="10" spans="3:10" ht="21" customHeight="1" x14ac:dyDescent="0.25">
      <c r="C10" s="12" t="s">
        <v>9</v>
      </c>
      <c r="D10" s="13" t="s">
        <v>10</v>
      </c>
      <c r="E10" s="23">
        <f>+E11</f>
        <v>41333730</v>
      </c>
      <c r="F10" s="53">
        <f>+F12+F13+F14</f>
        <v>42772852.799999997</v>
      </c>
      <c r="G10" s="54"/>
      <c r="H10" s="11"/>
    </row>
    <row r="11" spans="3:10" ht="22.5" customHeight="1" x14ac:dyDescent="0.25">
      <c r="C11" s="7" t="s">
        <v>11</v>
      </c>
      <c r="D11" s="8" t="s">
        <v>12</v>
      </c>
      <c r="E11" s="24">
        <f>E12</f>
        <v>41333730</v>
      </c>
      <c r="F11" s="78">
        <f>F12</f>
        <v>42772852.799999997</v>
      </c>
      <c r="G11" s="79"/>
    </row>
    <row r="12" spans="3:10" ht="22.5" customHeight="1" x14ac:dyDescent="0.25">
      <c r="C12" s="7" t="s">
        <v>13</v>
      </c>
      <c r="D12" s="8" t="s">
        <v>14</v>
      </c>
      <c r="E12" s="24">
        <v>41333730</v>
      </c>
      <c r="F12" s="78">
        <v>42772852.799999997</v>
      </c>
      <c r="G12" s="79"/>
    </row>
    <row r="13" spans="3:10" ht="22.5" customHeight="1" x14ac:dyDescent="0.25">
      <c r="C13" s="7" t="s">
        <v>15</v>
      </c>
      <c r="D13" s="8" t="s">
        <v>16</v>
      </c>
      <c r="E13" s="24"/>
      <c r="F13" s="55"/>
      <c r="G13" s="57"/>
    </row>
    <row r="14" spans="3:10" ht="22.5" customHeight="1" x14ac:dyDescent="0.25">
      <c r="C14" s="7" t="s">
        <v>17</v>
      </c>
      <c r="D14" s="8" t="s">
        <v>18</v>
      </c>
      <c r="E14" s="24"/>
      <c r="F14" s="55"/>
      <c r="G14" s="57"/>
    </row>
    <row r="15" spans="3:10" ht="22.5" customHeight="1" x14ac:dyDescent="0.25">
      <c r="C15" s="12" t="s">
        <v>19</v>
      </c>
      <c r="D15" s="13" t="s">
        <v>20</v>
      </c>
      <c r="E15" s="23">
        <f>E16+E17+E18+E19+E20</f>
        <v>6085500</v>
      </c>
      <c r="F15" s="53">
        <f>+F17+F18+F19+F20+F16</f>
        <v>5920456.9000000004</v>
      </c>
      <c r="G15" s="54"/>
      <c r="I15" s="11"/>
    </row>
    <row r="16" spans="3:10" ht="22.5" customHeight="1" x14ac:dyDescent="0.25">
      <c r="C16" s="7" t="s">
        <v>21</v>
      </c>
      <c r="D16" s="8" t="s">
        <v>22</v>
      </c>
      <c r="E16" s="25"/>
      <c r="F16" s="55"/>
      <c r="G16" s="57"/>
    </row>
    <row r="17" spans="3:9" ht="22.5" customHeight="1" x14ac:dyDescent="0.25">
      <c r="C17" s="7" t="s">
        <v>23</v>
      </c>
      <c r="D17" s="8" t="s">
        <v>24</v>
      </c>
      <c r="E17" s="25">
        <v>3331000</v>
      </c>
      <c r="F17" s="78">
        <v>3008363.94</v>
      </c>
      <c r="G17" s="79"/>
    </row>
    <row r="18" spans="3:9" ht="22.5" customHeight="1" x14ac:dyDescent="0.25">
      <c r="C18" s="7" t="s">
        <v>25</v>
      </c>
      <c r="D18" s="8" t="s">
        <v>26</v>
      </c>
      <c r="E18" s="25">
        <v>47000</v>
      </c>
      <c r="F18" s="80">
        <v>71210.91</v>
      </c>
      <c r="G18" s="81"/>
    </row>
    <row r="19" spans="3:9" ht="22.5" customHeight="1" x14ac:dyDescent="0.25">
      <c r="C19" s="7" t="s">
        <v>27</v>
      </c>
      <c r="D19" s="8" t="s">
        <v>28</v>
      </c>
      <c r="E19" s="25">
        <v>2202500</v>
      </c>
      <c r="F19" s="55">
        <v>2451673.0499999998</v>
      </c>
      <c r="G19" s="57"/>
    </row>
    <row r="20" spans="3:9" ht="22.5" customHeight="1" x14ac:dyDescent="0.25">
      <c r="C20" s="7" t="s">
        <v>29</v>
      </c>
      <c r="D20" s="8" t="s">
        <v>30</v>
      </c>
      <c r="E20" s="25">
        <v>505000</v>
      </c>
      <c r="F20" s="55">
        <v>389209</v>
      </c>
      <c r="G20" s="57"/>
      <c r="H20" s="11"/>
    </row>
    <row r="21" spans="3:9" ht="22.5" customHeight="1" x14ac:dyDescent="0.25">
      <c r="C21" s="12" t="s">
        <v>31</v>
      </c>
      <c r="D21" s="13" t="s">
        <v>32</v>
      </c>
      <c r="E21" s="23">
        <f>E22</f>
        <v>30000</v>
      </c>
      <c r="F21" s="53">
        <f>+SUM(F22)</f>
        <v>58702.14</v>
      </c>
      <c r="G21" s="54"/>
    </row>
    <row r="22" spans="3:9" ht="22.5" customHeight="1" x14ac:dyDescent="0.25">
      <c r="C22" s="7" t="s">
        <v>33</v>
      </c>
      <c r="D22" s="8" t="s">
        <v>32</v>
      </c>
      <c r="E22" s="25">
        <f>E23+E24</f>
        <v>30000</v>
      </c>
      <c r="F22" s="55">
        <f>F23+F24</f>
        <v>58702.14</v>
      </c>
      <c r="G22" s="57"/>
    </row>
    <row r="23" spans="3:9" ht="22.5" customHeight="1" x14ac:dyDescent="0.25">
      <c r="C23" s="7" t="s">
        <v>34</v>
      </c>
      <c r="D23" s="8" t="s">
        <v>35</v>
      </c>
      <c r="E23" s="25">
        <v>30000</v>
      </c>
      <c r="F23" s="55">
        <v>58702.14</v>
      </c>
      <c r="G23" s="57"/>
    </row>
    <row r="24" spans="3:9" ht="22.5" customHeight="1" x14ac:dyDescent="0.25">
      <c r="C24" s="7" t="s">
        <v>36</v>
      </c>
      <c r="D24" s="8" t="s">
        <v>32</v>
      </c>
      <c r="E24" s="25"/>
      <c r="F24" s="55"/>
      <c r="G24" s="57"/>
    </row>
    <row r="25" spans="3:9" ht="22.5" customHeight="1" x14ac:dyDescent="0.25">
      <c r="C25" s="12" t="s">
        <v>37</v>
      </c>
      <c r="D25" s="13" t="s">
        <v>38</v>
      </c>
      <c r="E25" s="23">
        <f>+E26+E29</f>
        <v>5950000</v>
      </c>
      <c r="F25" s="53">
        <f>+F27+F28+F30+F31+F32+F29</f>
        <v>3453834.26</v>
      </c>
      <c r="G25" s="54"/>
      <c r="H25" s="11">
        <f>+F25</f>
        <v>3453834.26</v>
      </c>
      <c r="I25" s="11"/>
    </row>
    <row r="26" spans="3:9" ht="22.5" customHeight="1" x14ac:dyDescent="0.25">
      <c r="C26" s="7" t="s">
        <v>39</v>
      </c>
      <c r="D26" s="8" t="s">
        <v>40</v>
      </c>
      <c r="E26" s="25">
        <v>5900000</v>
      </c>
      <c r="F26" s="75">
        <f>+F27+F28</f>
        <v>3358575.5</v>
      </c>
      <c r="G26" s="77"/>
    </row>
    <row r="27" spans="3:9" ht="22.5" customHeight="1" x14ac:dyDescent="0.25">
      <c r="C27" s="7" t="s">
        <v>41</v>
      </c>
      <c r="D27" s="8" t="s">
        <v>42</v>
      </c>
      <c r="E27" s="25"/>
      <c r="F27" s="75">
        <v>2098209.2000000002</v>
      </c>
      <c r="G27" s="76"/>
    </row>
    <row r="28" spans="3:9" ht="22.5" customHeight="1" x14ac:dyDescent="0.25">
      <c r="C28" s="7" t="s">
        <v>43</v>
      </c>
      <c r="D28" s="8" t="s">
        <v>44</v>
      </c>
      <c r="E28" s="25"/>
      <c r="F28" s="75">
        <v>1260366.3</v>
      </c>
      <c r="G28" s="76"/>
    </row>
    <row r="29" spans="3:9" ht="22.5" customHeight="1" x14ac:dyDescent="0.25">
      <c r="C29" s="7" t="s">
        <v>45</v>
      </c>
      <c r="D29" s="8" t="s">
        <v>46</v>
      </c>
      <c r="E29" s="25">
        <v>50000</v>
      </c>
      <c r="F29" s="75">
        <v>95258.76</v>
      </c>
      <c r="G29" s="76"/>
    </row>
    <row r="30" spans="3:9" ht="22.5" customHeight="1" x14ac:dyDescent="0.25">
      <c r="C30" s="7" t="s">
        <v>47</v>
      </c>
      <c r="D30" s="8" t="s">
        <v>48</v>
      </c>
      <c r="E30" s="25"/>
      <c r="F30" s="75"/>
      <c r="G30" s="77"/>
      <c r="I30" s="31"/>
    </row>
    <row r="31" spans="3:9" ht="22.5" customHeight="1" x14ac:dyDescent="0.25">
      <c r="C31" s="7" t="s">
        <v>49</v>
      </c>
      <c r="D31" s="8" t="s">
        <v>50</v>
      </c>
      <c r="E31" s="24"/>
      <c r="F31" s="75"/>
      <c r="G31" s="77"/>
    </row>
    <row r="32" spans="3:9" ht="22.5" customHeight="1" x14ac:dyDescent="0.25">
      <c r="C32" s="7" t="s">
        <v>51</v>
      </c>
      <c r="D32" s="8" t="s">
        <v>46</v>
      </c>
      <c r="E32" s="24"/>
      <c r="F32" s="75"/>
      <c r="G32" s="77"/>
    </row>
    <row r="33" spans="3:7" ht="30" customHeight="1" x14ac:dyDescent="0.25">
      <c r="C33" s="12" t="s">
        <v>52</v>
      </c>
      <c r="D33" s="13" t="s">
        <v>53</v>
      </c>
      <c r="E33" s="23">
        <f>+E34+E35+E36</f>
        <v>11087481</v>
      </c>
      <c r="F33" s="53">
        <f>+F34+F35+F36</f>
        <v>11467846.379999999</v>
      </c>
      <c r="G33" s="54"/>
    </row>
    <row r="34" spans="3:7" ht="22.5" customHeight="1" x14ac:dyDescent="0.25">
      <c r="C34" s="7" t="s">
        <v>54</v>
      </c>
      <c r="D34" s="8" t="s">
        <v>55</v>
      </c>
      <c r="E34" s="24">
        <v>4089037</v>
      </c>
      <c r="F34" s="55">
        <v>4283720.3899999997</v>
      </c>
      <c r="G34" s="57"/>
    </row>
    <row r="35" spans="3:7" ht="22.5" customHeight="1" x14ac:dyDescent="0.25">
      <c r="C35" s="7" t="s">
        <v>56</v>
      </c>
      <c r="D35" s="8" t="s">
        <v>57</v>
      </c>
      <c r="E35" s="24"/>
      <c r="F35" s="55"/>
      <c r="G35" s="57"/>
    </row>
    <row r="36" spans="3:7" ht="22.5" customHeight="1" x14ac:dyDescent="0.25">
      <c r="C36" s="7" t="s">
        <v>58</v>
      </c>
      <c r="D36" s="8" t="s">
        <v>59</v>
      </c>
      <c r="E36" s="24">
        <v>6998444</v>
      </c>
      <c r="F36" s="55">
        <v>7184125.9900000002</v>
      </c>
      <c r="G36" s="57"/>
    </row>
    <row r="37" spans="3:7" ht="22.5" customHeight="1" x14ac:dyDescent="0.25">
      <c r="C37" s="12" t="s">
        <v>60</v>
      </c>
      <c r="D37" s="13" t="s">
        <v>61</v>
      </c>
      <c r="E37" s="23">
        <f>E38</f>
        <v>1828163</v>
      </c>
      <c r="F37" s="53">
        <f>+F38</f>
        <v>1772043.19</v>
      </c>
      <c r="G37" s="54"/>
    </row>
    <row r="38" spans="3:7" ht="22.5" customHeight="1" x14ac:dyDescent="0.25">
      <c r="C38" s="7" t="s">
        <v>62</v>
      </c>
      <c r="D38" s="8" t="s">
        <v>61</v>
      </c>
      <c r="E38" s="25">
        <v>1828163</v>
      </c>
      <c r="F38" s="55">
        <v>1772043.19</v>
      </c>
      <c r="G38" s="56"/>
    </row>
    <row r="39" spans="3:7" ht="22.5" customHeight="1" x14ac:dyDescent="0.25">
      <c r="C39" s="12" t="s">
        <v>63</v>
      </c>
      <c r="D39" s="13" t="s">
        <v>64</v>
      </c>
      <c r="E39" s="23"/>
      <c r="F39" s="53">
        <f>+F40</f>
        <v>0</v>
      </c>
      <c r="G39" s="54"/>
    </row>
    <row r="40" spans="3:7" ht="22.5" customHeight="1" x14ac:dyDescent="0.25">
      <c r="C40" s="7" t="s">
        <v>65</v>
      </c>
      <c r="D40" s="8" t="s">
        <v>64</v>
      </c>
      <c r="E40" s="25"/>
      <c r="F40" s="55">
        <v>0</v>
      </c>
      <c r="G40" s="56"/>
    </row>
    <row r="41" spans="3:7" ht="22.5" customHeight="1" x14ac:dyDescent="0.25">
      <c r="C41" s="12" t="s">
        <v>66</v>
      </c>
      <c r="D41" s="13" t="s">
        <v>67</v>
      </c>
      <c r="E41" s="23">
        <f>SUM(E43:E44)</f>
        <v>200000</v>
      </c>
      <c r="F41" s="53">
        <f>+F42</f>
        <v>61213.23</v>
      </c>
      <c r="G41" s="54"/>
    </row>
    <row r="42" spans="3:7" ht="22.5" customHeight="1" x14ac:dyDescent="0.25">
      <c r="C42" s="7" t="s">
        <v>68</v>
      </c>
      <c r="D42" s="8" t="s">
        <v>67</v>
      </c>
      <c r="E42" s="25">
        <f>E43+E44</f>
        <v>200000</v>
      </c>
      <c r="F42" s="55">
        <f>F43+F44</f>
        <v>61213.23</v>
      </c>
      <c r="G42" s="57"/>
    </row>
    <row r="43" spans="3:7" ht="22.5" customHeight="1" x14ac:dyDescent="0.25">
      <c r="C43" s="7" t="s">
        <v>69</v>
      </c>
      <c r="D43" s="8" t="s">
        <v>70</v>
      </c>
      <c r="E43" s="25"/>
      <c r="F43" s="55"/>
      <c r="G43" s="57"/>
    </row>
    <row r="44" spans="3:7" ht="22.5" customHeight="1" thickBot="1" x14ac:dyDescent="0.3">
      <c r="C44" s="14" t="s">
        <v>71</v>
      </c>
      <c r="D44" s="15" t="s">
        <v>67</v>
      </c>
      <c r="E44" s="26">
        <v>200000</v>
      </c>
      <c r="F44" s="73">
        <v>61213.23</v>
      </c>
      <c r="G44" s="74"/>
    </row>
    <row r="45" spans="3:7" ht="3" customHeight="1" x14ac:dyDescent="0.25">
      <c r="E45" s="27"/>
    </row>
    <row r="46" spans="3:7" ht="3" customHeight="1" thickBot="1" x14ac:dyDescent="0.3">
      <c r="E46" s="27"/>
    </row>
    <row r="47" spans="3:7" ht="22.5" customHeight="1" x14ac:dyDescent="0.25">
      <c r="C47" s="16" t="s">
        <v>72</v>
      </c>
      <c r="D47" s="17" t="s">
        <v>73</v>
      </c>
      <c r="E47" s="28"/>
      <c r="F47" s="49"/>
      <c r="G47" s="50"/>
    </row>
    <row r="48" spans="3:7" ht="22.5" customHeight="1" x14ac:dyDescent="0.25">
      <c r="C48" s="12" t="s">
        <v>74</v>
      </c>
      <c r="D48" s="13" t="s">
        <v>75</v>
      </c>
      <c r="E48" s="23"/>
      <c r="F48" s="51">
        <v>0</v>
      </c>
      <c r="G48" s="52"/>
    </row>
    <row r="49" spans="3:10" ht="22.5" customHeight="1" x14ac:dyDescent="0.25">
      <c r="C49" s="7" t="s">
        <v>76</v>
      </c>
      <c r="D49" s="8" t="s">
        <v>77</v>
      </c>
      <c r="E49" s="25"/>
      <c r="F49" s="41">
        <v>0</v>
      </c>
      <c r="G49" s="42"/>
    </row>
    <row r="50" spans="3:10" ht="22.5" customHeight="1" x14ac:dyDescent="0.25">
      <c r="C50" s="7" t="s">
        <v>78</v>
      </c>
      <c r="D50" s="8" t="s">
        <v>79</v>
      </c>
      <c r="E50" s="25"/>
      <c r="F50" s="41">
        <v>0</v>
      </c>
      <c r="G50" s="42"/>
    </row>
    <row r="51" spans="3:10" ht="35.25" customHeight="1" x14ac:dyDescent="0.25">
      <c r="C51" s="12" t="s">
        <v>80</v>
      </c>
      <c r="D51" s="13" t="s">
        <v>81</v>
      </c>
      <c r="E51" s="23"/>
      <c r="F51" s="51">
        <v>0</v>
      </c>
      <c r="G51" s="52"/>
    </row>
    <row r="52" spans="3:10" ht="22.5" customHeight="1" x14ac:dyDescent="0.25">
      <c r="C52" s="7" t="s">
        <v>82</v>
      </c>
      <c r="D52" s="8" t="s">
        <v>57</v>
      </c>
      <c r="E52" s="25"/>
      <c r="F52" s="41">
        <v>0</v>
      </c>
      <c r="G52" s="42"/>
    </row>
    <row r="53" spans="3:10" ht="22.5" customHeight="1" x14ac:dyDescent="0.25">
      <c r="C53" s="7" t="s">
        <v>83</v>
      </c>
      <c r="D53" s="8" t="s">
        <v>84</v>
      </c>
      <c r="E53" s="25"/>
      <c r="F53" s="41">
        <v>0</v>
      </c>
      <c r="G53" s="42"/>
    </row>
    <row r="54" spans="3:10" ht="22.5" customHeight="1" x14ac:dyDescent="0.25">
      <c r="C54" s="7" t="s">
        <v>85</v>
      </c>
      <c r="D54" s="8" t="s">
        <v>86</v>
      </c>
      <c r="E54" s="25"/>
      <c r="F54" s="41">
        <v>0</v>
      </c>
      <c r="G54" s="42"/>
    </row>
    <row r="55" spans="3:10" ht="22.5" customHeight="1" x14ac:dyDescent="0.25">
      <c r="C55" s="7" t="s">
        <v>87</v>
      </c>
      <c r="D55" s="8" t="s">
        <v>88</v>
      </c>
      <c r="E55" s="25"/>
      <c r="F55" s="41">
        <v>0</v>
      </c>
      <c r="G55" s="42"/>
    </row>
    <row r="56" spans="3:10" ht="22.5" customHeight="1" x14ac:dyDescent="0.25">
      <c r="C56" s="12" t="s">
        <v>89</v>
      </c>
      <c r="D56" s="13" t="s">
        <v>90</v>
      </c>
      <c r="E56" s="23">
        <f>SUM(E57:E64)</f>
        <v>977464</v>
      </c>
      <c r="F56" s="51">
        <f>SUM(F58:G62)</f>
        <v>222000</v>
      </c>
      <c r="G56" s="52"/>
    </row>
    <row r="57" spans="3:10" ht="22.5" customHeight="1" x14ac:dyDescent="0.25">
      <c r="C57" s="7" t="s">
        <v>91</v>
      </c>
      <c r="D57" s="8" t="s">
        <v>90</v>
      </c>
      <c r="E57" s="25"/>
      <c r="F57" s="41">
        <f>SUM(F58:G62)</f>
        <v>222000</v>
      </c>
      <c r="G57" s="42"/>
    </row>
    <row r="58" spans="3:10" ht="22.5" customHeight="1" x14ac:dyDescent="0.25">
      <c r="C58" s="7" t="s">
        <v>92</v>
      </c>
      <c r="D58" s="8" t="s">
        <v>93</v>
      </c>
      <c r="E58" s="25">
        <v>400000</v>
      </c>
      <c r="F58" s="41">
        <v>222000</v>
      </c>
      <c r="G58" s="42"/>
    </row>
    <row r="59" spans="3:10" ht="22.5" customHeight="1" x14ac:dyDescent="0.25">
      <c r="C59" s="7" t="s">
        <v>94</v>
      </c>
      <c r="D59" s="8" t="s">
        <v>95</v>
      </c>
      <c r="E59" s="25"/>
      <c r="F59" s="41">
        <v>0</v>
      </c>
      <c r="G59" s="42"/>
    </row>
    <row r="60" spans="3:10" ht="22.5" customHeight="1" x14ac:dyDescent="0.25">
      <c r="C60" s="7" t="s">
        <v>96</v>
      </c>
      <c r="D60" s="8" t="s">
        <v>97</v>
      </c>
      <c r="E60" s="25"/>
      <c r="F60" s="41">
        <v>0</v>
      </c>
      <c r="G60" s="42"/>
    </row>
    <row r="61" spans="3:10" ht="22.5" customHeight="1" x14ac:dyDescent="0.25">
      <c r="C61" s="7" t="s">
        <v>98</v>
      </c>
      <c r="D61" s="8" t="s">
        <v>70</v>
      </c>
      <c r="E61" s="25"/>
      <c r="F61" s="41">
        <v>0</v>
      </c>
      <c r="G61" s="42"/>
    </row>
    <row r="62" spans="3:10" ht="22.5" customHeight="1" x14ac:dyDescent="0.25">
      <c r="C62" s="7" t="s">
        <v>99</v>
      </c>
      <c r="D62" s="8" t="s">
        <v>90</v>
      </c>
      <c r="E62" s="25"/>
      <c r="F62" s="41">
        <v>0</v>
      </c>
      <c r="G62" s="42"/>
      <c r="J62" s="32"/>
    </row>
    <row r="63" spans="3:10" ht="6.75" customHeight="1" x14ac:dyDescent="0.25">
      <c r="C63" s="62"/>
      <c r="D63" s="63"/>
      <c r="E63" s="70">
        <v>577464</v>
      </c>
      <c r="F63" s="64"/>
      <c r="G63" s="65"/>
    </row>
    <row r="64" spans="3:10" x14ac:dyDescent="0.25">
      <c r="C64" s="45" t="s">
        <v>100</v>
      </c>
      <c r="D64" s="46"/>
      <c r="E64" s="71"/>
      <c r="F64" s="47"/>
      <c r="G64" s="48"/>
    </row>
    <row r="65" spans="3:7" ht="6" customHeight="1" thickBot="1" x14ac:dyDescent="0.3">
      <c r="C65" s="66"/>
      <c r="D65" s="67"/>
      <c r="E65" s="72"/>
      <c r="F65" s="68"/>
      <c r="G65" s="69"/>
    </row>
    <row r="66" spans="3:7" ht="15.75" thickBot="1" x14ac:dyDescent="0.3">
      <c r="C66" s="58" t="s">
        <v>101</v>
      </c>
      <c r="D66" s="59"/>
      <c r="E66" s="29">
        <f>+E10+E15+E21+E25+E33+E56+E41+E37</f>
        <v>67492338</v>
      </c>
      <c r="F66" s="60">
        <f>+F10+F15+F21+F25+F33+F56+F41+F37</f>
        <v>65728948.899999984</v>
      </c>
      <c r="G66" s="61"/>
    </row>
    <row r="67" spans="3:7" ht="7.5" customHeight="1" x14ac:dyDescent="0.25">
      <c r="C67" s="1"/>
      <c r="D67" s="1"/>
      <c r="E67" s="30"/>
      <c r="F67" s="1"/>
      <c r="G67" s="1"/>
    </row>
    <row r="68" spans="3:7" x14ac:dyDescent="0.25">
      <c r="C68" s="2"/>
    </row>
  </sheetData>
  <mergeCells count="68">
    <mergeCell ref="F14:G14"/>
    <mergeCell ref="C5:D5"/>
    <mergeCell ref="E5:F5"/>
    <mergeCell ref="E6:F6"/>
    <mergeCell ref="F7:G7"/>
    <mergeCell ref="F8:G8"/>
    <mergeCell ref="F9:G9"/>
    <mergeCell ref="F10:G10"/>
    <mergeCell ref="F11:G11"/>
    <mergeCell ref="F12:G12"/>
    <mergeCell ref="F13:G13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44:G44"/>
    <mergeCell ref="F38:G38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C66:D66"/>
    <mergeCell ref="F66:G66"/>
    <mergeCell ref="F59:G59"/>
    <mergeCell ref="F60:G60"/>
    <mergeCell ref="F61:G61"/>
    <mergeCell ref="F62:G62"/>
    <mergeCell ref="C63:D63"/>
    <mergeCell ref="F63:G63"/>
    <mergeCell ref="C65:D65"/>
    <mergeCell ref="F65:G65"/>
    <mergeCell ref="E63:E65"/>
    <mergeCell ref="F53:G53"/>
    <mergeCell ref="F54:G54"/>
    <mergeCell ref="F55:G55"/>
    <mergeCell ref="F56:G56"/>
    <mergeCell ref="F57:G57"/>
    <mergeCell ref="F58:G58"/>
    <mergeCell ref="C2:G2"/>
    <mergeCell ref="C3:G3"/>
    <mergeCell ref="C64:D64"/>
    <mergeCell ref="F64:G64"/>
    <mergeCell ref="F47:G47"/>
    <mergeCell ref="F48:G48"/>
    <mergeCell ref="F49:G49"/>
    <mergeCell ref="F50:G50"/>
    <mergeCell ref="F51:G51"/>
    <mergeCell ref="F52:G52"/>
    <mergeCell ref="F39:G39"/>
    <mergeCell ref="F40:G40"/>
    <mergeCell ref="F41:G41"/>
    <mergeCell ref="F42:G42"/>
    <mergeCell ref="F43:G43"/>
  </mergeCells>
  <pageMargins left="0.56999999999999995" right="0.51468749999999996" top="0.24" bottom="0.24" header="0.17" footer="0.17"/>
  <pageSetup paperSize="9" scale="61" orientation="portrait" r:id="rId1"/>
  <rowBreaks count="1" manualBreakCount="1">
    <brk id="46" min="1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22:M29"/>
  <sheetViews>
    <sheetView topLeftCell="A16" workbookViewId="0">
      <selection activeCell="M30" sqref="M30"/>
    </sheetView>
  </sheetViews>
  <sheetFormatPr defaultRowHeight="15" x14ac:dyDescent="0.25"/>
  <cols>
    <col min="13" max="13" width="10.140625" bestFit="1" customWidth="1"/>
  </cols>
  <sheetData>
    <row r="22" spans="13:13" x14ac:dyDescent="0.25">
      <c r="M22" s="11">
        <v>93407.99</v>
      </c>
    </row>
    <row r="23" spans="13:13" x14ac:dyDescent="0.25">
      <c r="M23" s="11">
        <v>3130.31</v>
      </c>
    </row>
    <row r="24" spans="13:13" x14ac:dyDescent="0.25">
      <c r="M24" s="11">
        <v>5329.62</v>
      </c>
    </row>
    <row r="25" spans="13:13" x14ac:dyDescent="0.25">
      <c r="M25" s="11">
        <v>5.97</v>
      </c>
    </row>
    <row r="26" spans="13:13" x14ac:dyDescent="0.25">
      <c r="M26" s="11">
        <v>11079.12</v>
      </c>
    </row>
    <row r="27" spans="13:13" x14ac:dyDescent="0.25">
      <c r="M27" s="11">
        <v>34321.199999999997</v>
      </c>
    </row>
    <row r="28" spans="13:13" x14ac:dyDescent="0.25">
      <c r="M28" s="11">
        <v>42963.519999999997</v>
      </c>
    </row>
    <row r="29" spans="13:13" x14ac:dyDescent="0.25">
      <c r="M29" s="11">
        <f>SUM(M22:M28)</f>
        <v>190237.72999999998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Plan1</vt:lpstr>
      <vt:lpstr>Plan2</vt:lpstr>
      <vt:lpstr>Plan3</vt:lpstr>
      <vt:lpstr>Plan4</vt:lpstr>
      <vt:lpstr>Plan1!Area_de_impressao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PAÚRA TAVARES</dc:creator>
  <cp:lastModifiedBy>Dailson Santos Barros</cp:lastModifiedBy>
  <cp:lastPrinted>2019-08-16T12:49:33Z</cp:lastPrinted>
  <dcterms:created xsi:type="dcterms:W3CDTF">2017-05-25T17:18:17Z</dcterms:created>
  <dcterms:modified xsi:type="dcterms:W3CDTF">2020-01-28T19:55:40Z</dcterms:modified>
</cp:coreProperties>
</file>