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70" windowWidth="19320" windowHeight="9345" tabRatio="882"/>
  </bookViews>
  <sheets>
    <sheet name="Relação de Tabelas" sheetId="34" r:id="rId1"/>
    <sheet name="1. Receita Compulsória Líquida" sheetId="1" r:id="rId2"/>
    <sheet name="2.Custos Ed.Básica e Ed.Continu" sheetId="12" r:id="rId3"/>
    <sheet name="3.Produção_Ed.Básica e Ed.Cont." sheetId="20" r:id="rId4"/>
    <sheet name="4.Prod.Grat._Ed.Bás. e Ed.Cont." sheetId="22" r:id="rId5"/>
    <sheet name="5.Custo Prod._Ed.Bás. e Ed.Cont" sheetId="16" r:id="rId6"/>
    <sheet name="6.Custo Grat_Ed.Bás. e Cont." sheetId="18" r:id="rId7"/>
    <sheet name="7. Tabela Resumo" sheetId="32" r:id="rId8"/>
    <sheet name="Consolidação" sheetId="3" r:id="rId9"/>
  </sheets>
  <definedNames>
    <definedName name="_xlnm.Print_Area" localSheetId="1">'1. Receita Compulsória Líquida'!$A$2:$G$12</definedName>
    <definedName name="_xlnm.Print_Area" localSheetId="2">'2.Custos Ed.Básica e Ed.Continu'!$A$2:$B$78</definedName>
    <definedName name="_xlnm.Print_Area" localSheetId="3">'3.Produção_Ed.Básica e Ed.Cont.'!$A$2:$P$71</definedName>
    <definedName name="_xlnm.Print_Area" localSheetId="0">'Relação de Tabelas'!$A$1:$H$42</definedName>
  </definedNames>
  <calcPr calcId="145621"/>
</workbook>
</file>

<file path=xl/calcChain.xml><?xml version="1.0" encoding="utf-8"?>
<calcChain xmlns="http://schemas.openxmlformats.org/spreadsheetml/2006/main">
  <c r="B72" i="12" l="1"/>
  <c r="B45" i="12"/>
  <c r="B54" i="12"/>
  <c r="B63" i="12"/>
  <c r="B26" i="12"/>
  <c r="B27" i="12"/>
  <c r="B35" i="12"/>
  <c r="F18" i="16" l="1"/>
  <c r="F18" i="18"/>
  <c r="B26" i="18"/>
  <c r="J11" i="16" l="1"/>
  <c r="H19" i="16"/>
  <c r="H11" i="16"/>
  <c r="F11" i="16"/>
  <c r="D70" i="16"/>
  <c r="D62" i="16"/>
  <c r="D53" i="16"/>
  <c r="D45" i="16"/>
  <c r="D36" i="16"/>
  <c r="D11" i="16"/>
  <c r="B45" i="16"/>
  <c r="B41" i="16"/>
  <c r="B26" i="16"/>
  <c r="B11" i="16"/>
  <c r="J11" i="12"/>
  <c r="H19" i="12"/>
  <c r="H11" i="12"/>
  <c r="F18" i="12"/>
  <c r="F11" i="12"/>
  <c r="D70" i="12"/>
  <c r="D62" i="12"/>
  <c r="D53" i="12"/>
  <c r="D45" i="12"/>
  <c r="D36" i="12"/>
  <c r="D11" i="12"/>
  <c r="B41" i="12"/>
  <c r="B11" i="12"/>
  <c r="D74" i="12" l="1"/>
  <c r="J11" i="18"/>
  <c r="H19" i="18"/>
  <c r="H11" i="18"/>
  <c r="F11" i="18"/>
  <c r="D70" i="18"/>
  <c r="D62" i="18"/>
  <c r="D53" i="18"/>
  <c r="D45" i="18"/>
  <c r="D11" i="18"/>
  <c r="B45" i="18"/>
  <c r="B41" i="18"/>
  <c r="B11" i="18"/>
  <c r="D74" i="18" l="1"/>
  <c r="B72" i="18"/>
  <c r="C6" i="18" s="1"/>
  <c r="H26" i="18"/>
  <c r="F24" i="18"/>
  <c r="J23" i="18"/>
  <c r="D74" i="16"/>
  <c r="B72" i="16"/>
  <c r="H26" i="16"/>
  <c r="F24" i="16"/>
  <c r="J23" i="16"/>
  <c r="C7" i="16" l="1"/>
  <c r="C7" i="18"/>
  <c r="G8" i="32" s="1"/>
  <c r="C6" i="16"/>
  <c r="H26" i="12" l="1"/>
  <c r="F24" i="12"/>
  <c r="J23" i="12"/>
  <c r="C7" i="12" l="1"/>
  <c r="C9" i="3"/>
  <c r="C8" i="3"/>
  <c r="C7" i="3"/>
  <c r="D7" i="1"/>
  <c r="F7" i="1" s="1"/>
  <c r="A8" i="32" l="1"/>
  <c r="C10" i="3"/>
  <c r="C16" i="3" s="1"/>
  <c r="C18" i="3" s="1"/>
  <c r="C22" i="3"/>
  <c r="F8" i="32"/>
  <c r="H8" i="32" l="1"/>
  <c r="C28" i="3"/>
  <c r="C27" i="3"/>
  <c r="E8" i="32"/>
  <c r="C12" i="3" l="1"/>
  <c r="C14" i="3" s="1"/>
  <c r="C6" i="12" l="1"/>
  <c r="B8" i="32" s="1"/>
  <c r="C8" i="32" s="1"/>
  <c r="C21" i="3" l="1"/>
  <c r="C24" i="3" s="1"/>
  <c r="C25" i="3" l="1"/>
</calcChain>
</file>

<file path=xl/sharedStrings.xml><?xml version="1.0" encoding="utf-8"?>
<sst xmlns="http://schemas.openxmlformats.org/spreadsheetml/2006/main" count="1296" uniqueCount="190">
  <si>
    <t>Receita Compulsória Bruta</t>
  </si>
  <si>
    <t xml:space="preserve"> </t>
  </si>
  <si>
    <t>RECEITAS</t>
  </si>
  <si>
    <t>Receita de Contribuição Compulsória Bruta</t>
  </si>
  <si>
    <t>(=) Receita de Contribuição Compulsória Líquida (RCCL)</t>
  </si>
  <si>
    <t>DESPESAS</t>
  </si>
  <si>
    <t>em Gratuidade</t>
  </si>
  <si>
    <t>Resultado do Cumprimento da Aplicação de Recursos em Gratuidade</t>
  </si>
  <si>
    <t>Percentual da Receita Líquida de Contribuição Destinado à Gratuidade</t>
  </si>
  <si>
    <t>TABELA 1: Detalhamento da Receita de Contribuição Compulsória</t>
  </si>
  <si>
    <t>Nota:</t>
  </si>
  <si>
    <t>Notas:</t>
  </si>
  <si>
    <t>DESPESA TOTAL COM GRATUIDADE</t>
  </si>
  <si>
    <t>Ed. Básica</t>
  </si>
  <si>
    <t>Ed. Continuada</t>
  </si>
  <si>
    <t>Compromisso de Aplicação de Recursos em Educação¹</t>
  </si>
  <si>
    <t>Resultado do Cumprimento da Aplicação de Recursos em Educação</t>
  </si>
  <si>
    <t>Percentual da Receita Líquida de Contribuição Destinado à Educação</t>
  </si>
  <si>
    <t>Compromisso de Aplicação de Recursos em Gratuidade²</t>
  </si>
  <si>
    <r>
      <rPr>
        <b/>
        <sz val="10"/>
        <color theme="1"/>
        <rFont val="Calibri"/>
        <family val="2"/>
        <scheme val="minor"/>
      </rPr>
      <t>1. Compromisso de Aplicação de Recursos em Educação Básica e Continuada:</t>
    </r>
    <r>
      <rPr>
        <sz val="10"/>
        <color theme="1"/>
        <rFont val="Calibri"/>
        <family val="2"/>
        <scheme val="minor"/>
      </rPr>
      <t xml:space="preserve"> Corresponde à 33,33% da Receita Líquida de Contribuição Compulsória (RLCC);
</t>
    </r>
    <r>
      <rPr>
        <b/>
        <sz val="10"/>
        <color theme="1"/>
        <rFont val="Calibri"/>
        <family val="2"/>
        <scheme val="minor"/>
      </rPr>
      <t>2. Compromisso de Aplicação de Recursos em Gratuidade:</t>
    </r>
    <r>
      <rPr>
        <sz val="10"/>
        <color theme="1"/>
        <rFont val="Calibri"/>
        <family val="2"/>
        <scheme val="minor"/>
      </rPr>
      <t xml:space="preserve"> Corresponde à 16,67% da Receita Líquida de Contribuição Compulsória (RLCC);
</t>
    </r>
    <r>
      <rPr>
        <b/>
        <sz val="10"/>
        <color theme="1"/>
        <rFont val="Calibri"/>
        <family val="2"/>
        <scheme val="minor"/>
      </rPr>
      <t>3. Saldo de exercício anterior:</t>
    </r>
    <r>
      <rPr>
        <sz val="10"/>
        <color theme="1"/>
        <rFont val="Calibri"/>
        <family val="2"/>
        <scheme val="minor"/>
      </rPr>
      <t xml:space="preserve"> Corresponde a diferença entre a despesa total realizada em gratuidade e o compromisso de aplicação no exercício anterior;
</t>
    </r>
    <r>
      <rPr>
        <b/>
        <sz val="10"/>
        <color theme="1"/>
        <rFont val="Calibri"/>
        <family val="2"/>
        <scheme val="minor"/>
      </rPr>
      <t>4. Compromisso Total de Aplicação em Educação:</t>
    </r>
    <r>
      <rPr>
        <sz val="10"/>
        <color theme="1"/>
        <rFont val="Calibri"/>
        <family val="2"/>
        <scheme val="minor"/>
      </rPr>
      <t xml:space="preserve"> É o resultado da diferença entre o compromisso de aplicação de recursos em educação no exercício corrente e o saldo do exercício anterior.
</t>
    </r>
    <r>
      <rPr>
        <b/>
        <sz val="10"/>
        <color theme="1"/>
        <rFont val="Calibri"/>
        <family val="2"/>
        <scheme val="minor"/>
      </rPr>
      <t>5. Compromisso Total de Aplicação em Gratuidade:</t>
    </r>
    <r>
      <rPr>
        <sz val="10"/>
        <color theme="1"/>
        <rFont val="Calibri"/>
        <family val="2"/>
        <scheme val="minor"/>
      </rPr>
      <t xml:space="preserve"> É o resultado da diferença entre o compromisso de aplicação de recursos em gratuidade no exercício corrente e o saldo do exercício anterior.</t>
    </r>
  </si>
  <si>
    <t>(+/-) Saldo do Exercício Anterior³</t>
  </si>
  <si>
    <r>
      <t>(=) Compromisso Total de Aplicação em Educação</t>
    </r>
    <r>
      <rPr>
        <vertAlign val="superscript"/>
        <sz val="10"/>
        <rFont val="Calibri"/>
        <family val="2"/>
        <scheme val="minor"/>
      </rPr>
      <t>4</t>
    </r>
  </si>
  <si>
    <r>
      <t>(=) Compromisso Total de Aplicação em Gratuidade</t>
    </r>
    <r>
      <rPr>
        <vertAlign val="superscript"/>
        <sz val="10"/>
        <rFont val="Calibri"/>
        <family val="2"/>
        <scheme val="minor"/>
      </rPr>
      <t>5</t>
    </r>
  </si>
  <si>
    <t>Fontes:</t>
  </si>
  <si>
    <r>
      <t xml:space="preserve">1. </t>
    </r>
    <r>
      <rPr>
        <b/>
        <sz val="9"/>
        <color theme="1"/>
        <rFont val="Calibri"/>
        <family val="2"/>
        <scheme val="minor"/>
      </rPr>
      <t>Tabela 1:</t>
    </r>
    <r>
      <rPr>
        <sz val="9"/>
        <color theme="1"/>
        <rFont val="Calibri"/>
        <family val="2"/>
        <scheme val="minor"/>
      </rPr>
      <t xml:space="preserve"> Detalhamento da Receita de Contribuição Compulsória</t>
    </r>
  </si>
  <si>
    <t>RELAÇÃO DE TABELAS</t>
  </si>
  <si>
    <t>TABELA 1.</t>
  </si>
  <si>
    <t>em reais (R$)</t>
  </si>
  <si>
    <t>TABELA 7.</t>
  </si>
  <si>
    <t>% da Receita Líquida de Contribuição  em Educação (meta: 33,33%)</t>
  </si>
  <si>
    <t>Despesa Total com Gratuidade Regulamentar</t>
  </si>
  <si>
    <t>% da Receita Líquida de Contribuição em Gratuidade Regulamentar (meta: 16,67%)</t>
  </si>
  <si>
    <t>PROGRAMA EDUCAÇÃO</t>
  </si>
  <si>
    <t>PROGRAMA CULTURA</t>
  </si>
  <si>
    <t>PROGRAMA LAZER</t>
  </si>
  <si>
    <t>PROGRAMA SAÚDE</t>
  </si>
  <si>
    <t>PROGRAMA ASSISTÊNCIA</t>
  </si>
  <si>
    <r>
      <t xml:space="preserve">1. </t>
    </r>
    <r>
      <rPr>
        <sz val="10"/>
        <color theme="1"/>
        <rFont val="Calibri"/>
        <family val="2"/>
        <scheme val="minor"/>
      </rPr>
      <t>Receita Líquida: Corresponde a Receita Compulsória Bruta deduzida da remuneração devida ao órgão arrecadador e da contribuição à CNC e às Federações, conforme § 2º do artigo 26 do Decreto nº 6.632 de 5 de novembro de 2008.</t>
    </r>
  </si>
  <si>
    <t>Detalhamento da Receita de Contribuição Compulsória</t>
  </si>
  <si>
    <r>
      <rPr>
        <b/>
        <sz val="9"/>
        <color theme="1"/>
        <rFont val="Calibri"/>
        <family val="2"/>
        <scheme val="minor"/>
      </rPr>
      <t>Fonte:</t>
    </r>
    <r>
      <rPr>
        <sz val="9"/>
        <color theme="1"/>
        <rFont val="Calibri"/>
        <family val="2"/>
        <scheme val="minor"/>
      </rPr>
      <t xml:space="preserve"> </t>
    </r>
  </si>
  <si>
    <t>Contribuição à Federação</t>
  </si>
  <si>
    <t>Receita Compulsória Líquida*</t>
  </si>
  <si>
    <r>
      <t xml:space="preserve">* </t>
    </r>
    <r>
      <rPr>
        <sz val="10"/>
        <rFont val="Calibri"/>
        <family val="2"/>
        <scheme val="minor"/>
      </rPr>
      <t>Receita Compulsória Líquida: Corresponde a Receita Compulsória Bruta deduzida da remuneração devida ao órgão arrecadador e da contribuição à CNC e às Federações, conforme § 2º do artigo 26 do Decreto nº 6.632 de 5 de novembro de 2008.</t>
    </r>
  </si>
  <si>
    <t>Comissão paga ao órgão arrecadador</t>
  </si>
  <si>
    <t>Subtotal</t>
  </si>
  <si>
    <t xml:space="preserve">Fonte: </t>
  </si>
  <si>
    <t>CUSTOS TOTAIS EM EDUCAÇÃO BÁSICA</t>
  </si>
  <si>
    <t>TABELA 2: Custos Totais Realizados em Educação Básica e em Educação Continuada ou Ações Educativas relacionadas aos demais Programas</t>
  </si>
  <si>
    <r>
      <rPr>
        <b/>
        <sz val="10"/>
        <color theme="1"/>
        <rFont val="Calibri"/>
        <family val="2"/>
        <scheme val="minor"/>
      </rPr>
      <t>1. Custos Totais:</t>
    </r>
    <r>
      <rPr>
        <sz val="10"/>
        <color theme="1"/>
        <rFont val="Calibri"/>
        <family val="2"/>
        <scheme val="minor"/>
      </rPr>
      <t xml:space="preserve"> Composto pelos custos diretos e indiretos realizados:
• </t>
    </r>
    <r>
      <rPr>
        <b/>
        <sz val="10"/>
        <color theme="1"/>
        <rFont val="Calibri"/>
        <family val="2"/>
        <scheme val="minor"/>
      </rPr>
      <t>Custos Diretos:</t>
    </r>
    <r>
      <rPr>
        <sz val="10"/>
        <color theme="1"/>
        <rFont val="Calibri"/>
        <family val="2"/>
        <scheme val="minor"/>
      </rPr>
      <t xml:space="preserve"> Alocados diretamente em cada Atividade/Modalidade/Realização das ações do Sesc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• Custos Indiretos:</t>
    </r>
    <r>
      <rPr>
        <sz val="10"/>
        <color theme="1"/>
        <rFont val="Calibri"/>
        <family val="2"/>
        <scheme val="minor"/>
      </rPr>
      <t xml:space="preserve"> Rateio das despesas que contribuem para várias ou todas as Atividades/Modalidades/Realização.</t>
    </r>
  </si>
  <si>
    <t>CUSTOS TOTAIS EM EDUCAÇÃO CONTINUADA OU AÇÕES EDUCATIVAS</t>
  </si>
  <si>
    <t>TABELA 5: Custos Unitário dos Atendimentos Realizados em Educação Básica e em Educação Continuada ou Ações Educativas relacionadas aos demais Programas</t>
  </si>
  <si>
    <t>CUSTOS UNITÁRIOS EM EDUCAÇÃO BÁSICA</t>
  </si>
  <si>
    <t>CUSTOS UNITÁRIOS EM EDUCAÇÃO CONTINUADA OU AÇÕES EDUCATIVAS</t>
  </si>
  <si>
    <r>
      <t xml:space="preserve">2. </t>
    </r>
    <r>
      <rPr>
        <b/>
        <sz val="9"/>
        <color theme="1"/>
        <rFont val="Calibri"/>
        <family val="2"/>
        <scheme val="minor"/>
      </rPr>
      <t>Tabela 2:</t>
    </r>
    <r>
      <rPr>
        <sz val="9"/>
        <color theme="1"/>
        <rFont val="Calibri"/>
        <family val="2"/>
        <scheme val="minor"/>
      </rPr>
      <t xml:space="preserve"> Despesa Total Realizada em Educação Básica, Técnica e Superior e em Educação Continuada ou ações educativas</t>
    </r>
  </si>
  <si>
    <r>
      <t xml:space="preserve">2. </t>
    </r>
    <r>
      <rPr>
        <b/>
        <sz val="10"/>
        <color theme="1"/>
        <rFont val="Calibri"/>
        <family val="2"/>
        <scheme val="minor"/>
      </rPr>
      <t xml:space="preserve">Tabela 6: </t>
    </r>
    <r>
      <rPr>
        <sz val="10"/>
        <color theme="1"/>
        <rFont val="Calibri"/>
        <family val="2"/>
        <scheme val="minor"/>
      </rPr>
      <t>Despesa Total com Gratuidade Regulamentar em Educação Básica, Técnica e Superior e em Educação Continuada ou ações educativas</t>
    </r>
  </si>
  <si>
    <t xml:space="preserve">(-) Comissão ao órgão arrecadador </t>
  </si>
  <si>
    <t>(-) Contribuição para a Federação</t>
  </si>
  <si>
    <t>TABELA 2.</t>
  </si>
  <si>
    <t>TABELA 3.</t>
  </si>
  <si>
    <t>TABELA 4.</t>
  </si>
  <si>
    <t>TABELA 5.</t>
  </si>
  <si>
    <t>TABELA 6.</t>
  </si>
  <si>
    <t>CONSOLIDAÇÃO</t>
  </si>
  <si>
    <t>Custos Totais Realizados em Educação Básica e em Educação Continuada ou Ações Educativas relacionadas aos demais Programas</t>
  </si>
  <si>
    <t>TABELA 6: Custos Realizados na Gratuidade em Educação Básica e em Educação Continuada ou Ações Educativas relacionadas aos demais Programas</t>
  </si>
  <si>
    <t>Custos Realizados na Gratuidade em Educação Básica e em Educação Continuada ou Ações Educativas relacionadas aos demais Programas</t>
  </si>
  <si>
    <t>em Comprometimento (PCG total)</t>
  </si>
  <si>
    <t>RESUMO
Demonstrativo do Cumprimento da Aplicação de Recursos em Comprometimento (PCG total) e Gratuidade</t>
  </si>
  <si>
    <t>Demonstrativo do Cumprimento da Aplicação de Recursos em Comprometimento (PCG total) e Gratuidade</t>
  </si>
  <si>
    <t>Resumo das Despesas Realizadas no Compromentimento (PCG total) e na Gratuidade</t>
  </si>
  <si>
    <t>TABELA 7: Resumo das Despesas Realizadas no Compromentimento (PCG total) e na Gratuidade</t>
  </si>
  <si>
    <t>Despesa Total em Educação Básica e Continuada         (PCG total)</t>
  </si>
  <si>
    <t xml:space="preserve">Educação Infantil </t>
  </si>
  <si>
    <t xml:space="preserve">Creche </t>
  </si>
  <si>
    <t xml:space="preserve">Pré-escola </t>
  </si>
  <si>
    <t xml:space="preserve">Ensino Fundamental </t>
  </si>
  <si>
    <t xml:space="preserve">Anos iniciais </t>
  </si>
  <si>
    <t xml:space="preserve">Anos finais </t>
  </si>
  <si>
    <t xml:space="preserve">Progressão parcial </t>
  </si>
  <si>
    <t>Ensino Médio</t>
  </si>
  <si>
    <t xml:space="preserve">Anos letivos </t>
  </si>
  <si>
    <t>Educação de Jovens e Adultos</t>
  </si>
  <si>
    <t xml:space="preserve">Alfabetização </t>
  </si>
  <si>
    <t xml:space="preserve">Anos iniciais do ensino fundamental </t>
  </si>
  <si>
    <t xml:space="preserve">Anos finais do ensino fundamental </t>
  </si>
  <si>
    <t xml:space="preserve">Ensino médio </t>
  </si>
  <si>
    <t xml:space="preserve">Educação Complementar </t>
  </si>
  <si>
    <t>Acompanhamento Pedagógico</t>
  </si>
  <si>
    <t xml:space="preserve">Curso </t>
  </si>
  <si>
    <t>Oficina</t>
  </si>
  <si>
    <t xml:space="preserve">Palestra </t>
  </si>
  <si>
    <t xml:space="preserve">Complementação Curricular </t>
  </si>
  <si>
    <t xml:space="preserve">Oficina </t>
  </si>
  <si>
    <t xml:space="preserve">Aperfeiçoamento Especializado </t>
  </si>
  <si>
    <t xml:space="preserve">Congresso </t>
  </si>
  <si>
    <t>Curso</t>
  </si>
  <si>
    <t xml:space="preserve">Seminário </t>
  </si>
  <si>
    <t xml:space="preserve">Cursos de Valorização Social </t>
  </si>
  <si>
    <t xml:space="preserve">Educação em Ciências e Humanidade </t>
  </si>
  <si>
    <t xml:space="preserve">Ciências </t>
  </si>
  <si>
    <t xml:space="preserve">Debate </t>
  </si>
  <si>
    <t xml:space="preserve">Exposição </t>
  </si>
  <si>
    <t xml:space="preserve">Roda de conversa </t>
  </si>
  <si>
    <t xml:space="preserve">Visita mediada </t>
  </si>
  <si>
    <t xml:space="preserve">Humanidades </t>
  </si>
  <si>
    <t xml:space="preserve">Apresentação </t>
  </si>
  <si>
    <t>Visita mediada</t>
  </si>
  <si>
    <t>Meio Ambiente</t>
  </si>
  <si>
    <t xml:space="preserve">Vivência </t>
  </si>
  <si>
    <t>CUSTOS</t>
  </si>
  <si>
    <t>ATIVIDADE/MODALIDADE/REALIZAÇÃO</t>
  </si>
  <si>
    <t>TOTAL PROGRAMA EDUCAÇÃO</t>
  </si>
  <si>
    <t>TOTAL PROGRAMA CULTURA</t>
  </si>
  <si>
    <t>TOTAL PROGRAMA SAÚDE</t>
  </si>
  <si>
    <t>TOTAL PROGRAMA LAZER</t>
  </si>
  <si>
    <t>TOTAL PROGRAMA ASSISTÊNCIA</t>
  </si>
  <si>
    <t xml:space="preserve">Artes Cênicas </t>
  </si>
  <si>
    <t>Circo</t>
  </si>
  <si>
    <t xml:space="preserve"> Apresentação</t>
  </si>
  <si>
    <t>Desenvolvimento de experimentações</t>
  </si>
  <si>
    <t>Dança</t>
  </si>
  <si>
    <t xml:space="preserve">Desenvolvimento de experimentações </t>
  </si>
  <si>
    <t>Teatro</t>
  </si>
  <si>
    <t xml:space="preserve">Empréstimo </t>
  </si>
  <si>
    <t xml:space="preserve">Consulta </t>
  </si>
  <si>
    <t xml:space="preserve">Biblioteca </t>
  </si>
  <si>
    <t xml:space="preserve">Exibição </t>
  </si>
  <si>
    <t xml:space="preserve">Audiovisual </t>
  </si>
  <si>
    <t xml:space="preserve">Mediação </t>
  </si>
  <si>
    <t>Apresentação</t>
  </si>
  <si>
    <t xml:space="preserve">Literatura </t>
  </si>
  <si>
    <t xml:space="preserve">Música </t>
  </si>
  <si>
    <t xml:space="preserve">Visita mediada à exposição </t>
  </si>
  <si>
    <t xml:space="preserve">Performance </t>
  </si>
  <si>
    <t xml:space="preserve">Exposição de arte </t>
  </si>
  <si>
    <t xml:space="preserve">Artes Visuais </t>
  </si>
  <si>
    <t>Campanha</t>
  </si>
  <si>
    <t xml:space="preserve">Educação em Saúde </t>
  </si>
  <si>
    <t>Encontro</t>
  </si>
  <si>
    <t>Exposição mediada</t>
  </si>
  <si>
    <t>Orientação</t>
  </si>
  <si>
    <t xml:space="preserve">Sessão diagnóstica </t>
  </si>
  <si>
    <t>Videodebate</t>
  </si>
  <si>
    <t>Desenvolvimento Físico-Esportivo</t>
  </si>
  <si>
    <t xml:space="preserve">Formação Esportiva </t>
  </si>
  <si>
    <t xml:space="preserve">Esporte coletivo </t>
  </si>
  <si>
    <t xml:space="preserve">Esporte individual </t>
  </si>
  <si>
    <t xml:space="preserve">Esporte radical e na natureza </t>
  </si>
  <si>
    <t xml:space="preserve">Luta </t>
  </si>
  <si>
    <t xml:space="preserve">Multipráticas esportivas </t>
  </si>
  <si>
    <t xml:space="preserve">Turismo Social </t>
  </si>
  <si>
    <t xml:space="preserve">Turismo Emissivo </t>
  </si>
  <si>
    <t xml:space="preserve">Excursão </t>
  </si>
  <si>
    <t xml:space="preserve">Passeio </t>
  </si>
  <si>
    <t xml:space="preserve">Turismo Receptivo </t>
  </si>
  <si>
    <t>Passeio local</t>
  </si>
  <si>
    <t>Desenvolvimento Comunitário</t>
  </si>
  <si>
    <t xml:space="preserve">Campanha </t>
  </si>
  <si>
    <t xml:space="preserve">Encontro </t>
  </si>
  <si>
    <t xml:space="preserve">Reunião </t>
  </si>
  <si>
    <t xml:space="preserve">Trabalho Social com Grupos </t>
  </si>
  <si>
    <t>PRODUÇÃO*</t>
  </si>
  <si>
    <t xml:space="preserve">* Mensuradores de Produção são as variáveis eleitas para representar a produção das Realizações (Podendo ser Clientes, Frequência, Público, Participantes, entre outras). (Referencial Programático do Sesc - Resolução Sesc nº 1.303/2015)
</t>
  </si>
  <si>
    <t>CUSTOS UNITÁRIOS</t>
  </si>
  <si>
    <t>CUSTOS EM GRATUIDADE EM EDUCAÇÃO BÁSICA</t>
  </si>
  <si>
    <t>CUSTOS EM GRATUIDADE EM EDUCAÇÃO CONTINUADA OU AÇÕES EDUCATIVAS</t>
  </si>
  <si>
    <t>CUSTOS GRATUIDADE</t>
  </si>
  <si>
    <t>VARIÁVEL ELEITA</t>
  </si>
  <si>
    <t>Frequência</t>
  </si>
  <si>
    <t>Clientes</t>
  </si>
  <si>
    <t>Público</t>
  </si>
  <si>
    <t>Participantes</t>
  </si>
  <si>
    <t>TABELA 3: Produção Total Realizada em Educação Básica e em Educação Continuada ou Ações Educativas relacionadas aos demais Programas</t>
  </si>
  <si>
    <t>Pessoas presentes</t>
  </si>
  <si>
    <t>Clientes presentes</t>
  </si>
  <si>
    <t>TABELA 4: Produção Realizada na Gratuidade em Educação Básica e em Educação Continuada ou Ações Educativas relacionadas aos demais Programas</t>
  </si>
  <si>
    <t>PRODUÇÃO* GRATUIDADE</t>
  </si>
  <si>
    <t>Produção Total em Educação Básica e em Educação Continuada ou Ações Educativas relacionadas aos demais Programas</t>
  </si>
  <si>
    <t>Produção Total na Gratuidade em Educação Básica e em Educação Continuada ou Ações Educativas relacionadas aos demais Programas</t>
  </si>
  <si>
    <t>Custos Unitário da produção em Educação Básica e em Educação Continuada ou Ações Educativas relacionadas aos demais Programas</t>
  </si>
  <si>
    <t>DEPARTAMENTO REGIONAL DO RIO GRANDE DO SUL                                                                           ACOMPANHAMENTO DO PROGRAMA DE COMPROMETIMENTO E GRATUIDADE (PCG)                 RESULTADOS - ANO 2018</t>
  </si>
  <si>
    <t>DEPARTAMENTO REGIONAL DO RIO GRANDE DO SUL                                                                                         ACOMPANHAMENTO DO PROGRAMA DE COMPROMETIMENTO E GRATUIDADE (PCG)                                 RESULTADOS - ANO 2018</t>
  </si>
  <si>
    <t>DEPARTAMENTO REGIONAL DO RIO GRANDE DO SUL                                                                         ACOMPANHAMENTO DO PROGRAMA DE COMPROMETIMENTO E GRATUIDADE (PCG)                                   RESULTADOS - ANO 2018</t>
  </si>
  <si>
    <t>DEPARTAMENTO REGIONAL DO RIO GRANDE DO SUL                                                                          ACOMPANHAMENTO DO PROGRAMA DE COMPROMETIMENTO E GRATUIDADE (PCG)                                     RESULTADOS - ANO 2018</t>
  </si>
  <si>
    <t>DEPARTAMENTO REGIONAL DO RIO GRANDE DO SUL                                                                               ACOMPANHAMENTO DO PROGRAMA DE COMPROMETIMENTO E GRATUIDADE (PCG)                                 RESULTADOS - ANO 2018</t>
  </si>
  <si>
    <t>DEPARTAMENTO REGIONAL DO RIO GRANDE DO SUL                                                                              ACOMPANHAMENTO DO PROGRAMA DE COMPROMETIMENTO E GRATUIDADE (PCG)                                 RESULTADOS - ANO 2018</t>
  </si>
  <si>
    <t>DEPARTAMENTO REGIONAL DO RIO GRANDE DO SUL                                                                          ACOMPANHAMENTO DO PROGRAMA DE COMPROMETIMENTO E GRATUIDADE (PCG)
RESULTADOS - ANO 2018</t>
  </si>
  <si>
    <t>DEPARTAMENTO REGIONAL DO RIO GRANDE DO SUL                                                            ACOMPANHAMENTO DO PROGRAMA DE COMPROMETIMENTO E GRATUIDADE (PCG)
RESULTADOS - ANO 2018</t>
  </si>
  <si>
    <t>DEPARTAMENTO REGIONAL DO RIO GRANDE DO SUL                                                                                 ACOMPANHAMENTO DO PROGRAMA DE COMPROMETIMENTO E GRATUIDADE (PCG)                                 RESULTADOS - ANO 2018</t>
  </si>
  <si>
    <t>ANO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</si>
</sst>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&quot;R$&quot;\ #,##0.00"/>
    <numFmt numFmtId="168" formatCode="0.0000%"/>
    <numFmt numFmtId="169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</cellStyleXfs>
  <cellXfs count="179">
    <xf numFmtId="0" fontId="0" fillId="0" borderId="0" xfId="0"/>
    <xf numFmtId="0" fontId="3" fillId="0" borderId="0" xfId="0" applyFont="1"/>
    <xf numFmtId="0" fontId="4" fillId="0" borderId="0" xfId="0" applyFont="1" applyFill="1" applyProtection="1"/>
    <xf numFmtId="17" fontId="2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164" fontId="4" fillId="0" borderId="0" xfId="0" applyNumberFormat="1" applyFont="1" applyProtection="1"/>
    <xf numFmtId="164" fontId="4" fillId="0" borderId="0" xfId="1" applyNumberFormat="1" applyFont="1" applyProtection="1"/>
    <xf numFmtId="4" fontId="2" fillId="0" borderId="0" xfId="0" applyNumberFormat="1" applyFont="1" applyAlignment="1" applyProtection="1">
      <alignment horizontal="center" vertical="center" wrapText="1"/>
    </xf>
    <xf numFmtId="164" fontId="4" fillId="0" borderId="0" xfId="1" applyNumberFormat="1" applyFont="1" applyFill="1" applyBorder="1" applyProtection="1"/>
    <xf numFmtId="0" fontId="2" fillId="0" borderId="0" xfId="0" applyFont="1" applyProtection="1"/>
    <xf numFmtId="39" fontId="4" fillId="0" borderId="0" xfId="1" applyNumberFormat="1" applyFont="1" applyBorder="1" applyProtection="1"/>
    <xf numFmtId="0" fontId="4" fillId="0" borderId="0" xfId="0" applyFont="1"/>
    <xf numFmtId="165" fontId="4" fillId="0" borderId="0" xfId="2" applyNumberFormat="1" applyFont="1"/>
    <xf numFmtId="43" fontId="3" fillId="0" borderId="0" xfId="0" applyNumberFormat="1" applyFont="1"/>
    <xf numFmtId="43" fontId="3" fillId="0" borderId="0" xfId="1" applyFont="1"/>
    <xf numFmtId="165" fontId="3" fillId="0" borderId="0" xfId="2" applyNumberFormat="1" applyFont="1"/>
    <xf numFmtId="0" fontId="2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4" fontId="4" fillId="0" borderId="6" xfId="0" applyNumberFormat="1" applyFont="1" applyFill="1" applyBorder="1" applyAlignment="1" applyProtection="1">
      <alignment horizontal="left" vertical="center" wrapText="1"/>
    </xf>
    <xf numFmtId="166" fontId="4" fillId="0" borderId="13" xfId="1" applyNumberFormat="1" applyFont="1" applyFill="1" applyBorder="1" applyAlignment="1">
      <alignment horizontal="left"/>
    </xf>
    <xf numFmtId="4" fontId="2" fillId="0" borderId="6" xfId="0" applyNumberFormat="1" applyFont="1" applyFill="1" applyBorder="1" applyAlignment="1" applyProtection="1">
      <alignment horizontal="left" vertical="center" wrapText="1"/>
    </xf>
    <xf numFmtId="166" fontId="2" fillId="0" borderId="13" xfId="1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66" fontId="4" fillId="0" borderId="13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left" indent="1"/>
    </xf>
    <xf numFmtId="0" fontId="9" fillId="0" borderId="6" xfId="0" applyFont="1" applyFill="1" applyBorder="1"/>
    <xf numFmtId="166" fontId="2" fillId="0" borderId="13" xfId="1" applyNumberFormat="1" applyFont="1" applyFill="1" applyBorder="1"/>
    <xf numFmtId="0" fontId="2" fillId="0" borderId="6" xfId="0" applyFont="1" applyFill="1" applyBorder="1"/>
    <xf numFmtId="0" fontId="4" fillId="0" borderId="6" xfId="0" applyFont="1" applyFill="1" applyBorder="1" applyAlignment="1">
      <alignment horizontal="left" indent="1"/>
    </xf>
    <xf numFmtId="0" fontId="4" fillId="0" borderId="9" xfId="0" applyFont="1" applyFill="1" applyBorder="1"/>
    <xf numFmtId="0" fontId="4" fillId="0" borderId="14" xfId="0" applyFont="1" applyFill="1" applyBorder="1"/>
    <xf numFmtId="4" fontId="4" fillId="0" borderId="6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164" fontId="11" fillId="0" borderId="0" xfId="0" applyNumberFormat="1" applyFont="1" applyBorder="1" applyAlignment="1" applyProtection="1">
      <alignment vertical="center" wrapText="1"/>
    </xf>
    <xf numFmtId="0" fontId="6" fillId="0" borderId="0" xfId="0" applyFont="1"/>
    <xf numFmtId="0" fontId="12" fillId="0" borderId="0" xfId="0" applyFont="1"/>
    <xf numFmtId="0" fontId="5" fillId="0" borderId="0" xfId="0" applyFont="1" applyAlignment="1">
      <alignment horizontal="left" indent="1"/>
    </xf>
    <xf numFmtId="0" fontId="4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left" vertical="top" indent="1"/>
    </xf>
    <xf numFmtId="0" fontId="4" fillId="0" borderId="0" xfId="0" applyFont="1" applyAlignment="1" applyProtection="1">
      <alignment vertical="top"/>
    </xf>
    <xf numFmtId="164" fontId="16" fillId="0" borderId="0" xfId="0" applyNumberFormat="1" applyFont="1" applyAlignment="1" applyProtection="1">
      <alignment horizontal="left" vertical="top"/>
    </xf>
    <xf numFmtId="164" fontId="16" fillId="0" borderId="0" xfId="0" applyNumberFormat="1" applyFont="1" applyAlignment="1" applyProtection="1">
      <alignment vertical="top"/>
    </xf>
    <xf numFmtId="7" fontId="17" fillId="0" borderId="0" xfId="3" applyNumberFormat="1" applyFont="1" applyAlignment="1" applyProtection="1">
      <alignment horizontal="right" wrapText="1"/>
    </xf>
    <xf numFmtId="167" fontId="4" fillId="0" borderId="13" xfId="1" applyNumberFormat="1" applyFont="1" applyFill="1" applyBorder="1" applyAlignment="1">
      <alignment horizontal="right"/>
    </xf>
    <xf numFmtId="167" fontId="2" fillId="0" borderId="13" xfId="1" applyNumberFormat="1" applyFont="1" applyFill="1" applyBorder="1" applyAlignment="1">
      <alignment horizontal="right"/>
    </xf>
    <xf numFmtId="164" fontId="11" fillId="0" borderId="0" xfId="0" applyNumberFormat="1" applyFont="1" applyBorder="1" applyAlignment="1" applyProtection="1">
      <alignment horizontal="center" vertical="center" wrapText="1"/>
    </xf>
    <xf numFmtId="17" fontId="2" fillId="0" borderId="4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Alignment="1" applyProtection="1">
      <alignment vertical="top" wrapText="1"/>
    </xf>
    <xf numFmtId="164" fontId="11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164" fontId="11" fillId="0" borderId="0" xfId="0" applyNumberFormat="1" applyFont="1" applyBorder="1" applyAlignment="1" applyProtection="1">
      <alignment horizontal="center" vertical="center" wrapText="1"/>
    </xf>
    <xf numFmtId="17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center" vertical="center" wrapText="1"/>
    </xf>
    <xf numFmtId="4" fontId="2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 wrapText="1"/>
    </xf>
    <xf numFmtId="4" fontId="4" fillId="0" borderId="4" xfId="1" applyNumberFormat="1" applyFont="1" applyFill="1" applyBorder="1" applyAlignment="1" applyProtection="1">
      <alignment vertical="center"/>
    </xf>
    <xf numFmtId="4" fontId="2" fillId="0" borderId="4" xfId="1" applyNumberFormat="1" applyFont="1" applyFill="1" applyBorder="1" applyAlignment="1" applyProtection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4" fillId="0" borderId="0" xfId="0" applyNumberFormat="1" applyFont="1" applyAlignment="1" applyProtection="1">
      <alignment horizontal="center"/>
    </xf>
    <xf numFmtId="4" fontId="4" fillId="0" borderId="17" xfId="1" applyNumberFormat="1" applyFont="1" applyFill="1" applyBorder="1" applyAlignment="1" applyProtection="1">
      <alignment vertical="center"/>
    </xf>
    <xf numFmtId="4" fontId="4" fillId="0" borderId="18" xfId="1" applyNumberFormat="1" applyFont="1" applyFill="1" applyBorder="1" applyAlignment="1" applyProtection="1">
      <alignment vertical="center"/>
    </xf>
    <xf numFmtId="4" fontId="4" fillId="0" borderId="0" xfId="1" applyNumberFormat="1" applyFont="1" applyFill="1" applyBorder="1" applyProtection="1"/>
    <xf numFmtId="4" fontId="4" fillId="0" borderId="0" xfId="0" applyNumberFormat="1" applyFont="1" applyProtection="1"/>
    <xf numFmtId="4" fontId="2" fillId="0" borderId="0" xfId="0" applyNumberFormat="1" applyFont="1" applyProtection="1"/>
    <xf numFmtId="165" fontId="5" fillId="0" borderId="0" xfId="2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3" fontId="4" fillId="0" borderId="3" xfId="1" applyFont="1" applyFill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43" fontId="7" fillId="0" borderId="24" xfId="1" applyNumberFormat="1" applyFont="1" applyFill="1" applyBorder="1" applyAlignment="1" applyProtection="1">
      <alignment vertical="center"/>
      <protection locked="0"/>
    </xf>
    <xf numFmtId="43" fontId="7" fillId="0" borderId="25" xfId="1" applyNumberFormat="1" applyFont="1" applyFill="1" applyBorder="1" applyAlignment="1" applyProtection="1">
      <alignment vertical="center"/>
      <protection locked="0"/>
    </xf>
    <xf numFmtId="165" fontId="7" fillId="0" borderId="26" xfId="2" applyNumberFormat="1" applyFont="1" applyFill="1" applyBorder="1" applyAlignment="1" applyProtection="1">
      <alignment horizontal="center" vertical="center"/>
      <protection locked="0"/>
    </xf>
    <xf numFmtId="17" fontId="2" fillId="0" borderId="27" xfId="0" applyNumberFormat="1" applyFont="1" applyFill="1" applyBorder="1" applyAlignment="1" applyProtection="1">
      <alignment horizontal="center" vertical="center" wrapText="1"/>
    </xf>
    <xf numFmtId="43" fontId="4" fillId="0" borderId="1" xfId="1" applyFont="1" applyFill="1" applyBorder="1" applyAlignment="1" applyProtection="1">
      <alignment vertical="center"/>
    </xf>
    <xf numFmtId="167" fontId="19" fillId="0" borderId="13" xfId="1" applyNumberFormat="1" applyFont="1" applyFill="1" applyBorder="1" applyAlignment="1">
      <alignment horizontal="right"/>
    </xf>
    <xf numFmtId="165" fontId="19" fillId="0" borderId="13" xfId="2" applyNumberFormat="1" applyFont="1" applyFill="1" applyBorder="1"/>
    <xf numFmtId="0" fontId="21" fillId="0" borderId="0" xfId="4" applyFont="1" applyAlignment="1" applyProtection="1">
      <alignment horizontal="left" vertical="top" indent="1"/>
    </xf>
    <xf numFmtId="0" fontId="2" fillId="0" borderId="0" xfId="0" applyFont="1" applyAlignment="1" applyProtection="1">
      <alignment horizontal="left" vertical="top" indent="1"/>
    </xf>
    <xf numFmtId="0" fontId="2" fillId="0" borderId="0" xfId="0" applyFont="1" applyAlignment="1" applyProtection="1">
      <alignment horizontal="left" vertical="top"/>
    </xf>
    <xf numFmtId="4" fontId="4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17" fontId="2" fillId="0" borderId="0" xfId="0" applyNumberFormat="1" applyFont="1" applyFill="1" applyBorder="1" applyAlignment="1" applyProtection="1">
      <alignment vertical="center" wrapText="1"/>
    </xf>
    <xf numFmtId="17" fontId="2" fillId="0" borderId="4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vertical="center"/>
    </xf>
    <xf numFmtId="17" fontId="2" fillId="0" borderId="0" xfId="0" applyNumberFormat="1" applyFont="1" applyFill="1" applyBorder="1" applyAlignment="1" applyProtection="1">
      <alignment horizontal="center" vertical="center" wrapText="1"/>
    </xf>
    <xf numFmtId="4" fontId="4" fillId="0" borderId="1" xfId="1" applyNumberFormat="1" applyFont="1" applyFill="1" applyBorder="1" applyAlignment="1" applyProtection="1">
      <alignment vertical="center"/>
    </xf>
    <xf numFmtId="17" fontId="2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17" fontId="2" fillId="0" borderId="14" xfId="0" applyNumberFormat="1" applyFont="1" applyFill="1" applyBorder="1" applyAlignment="1" applyProtection="1">
      <alignment horizontal="center" vertical="center" wrapText="1"/>
    </xf>
    <xf numFmtId="4" fontId="2" fillId="0" borderId="29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right"/>
    </xf>
    <xf numFmtId="3" fontId="11" fillId="0" borderId="0" xfId="0" applyNumberFormat="1" applyFont="1" applyBorder="1" applyAlignment="1" applyProtection="1">
      <alignment horizontal="center" vertical="center" wrapText="1"/>
    </xf>
    <xf numFmtId="3" fontId="4" fillId="0" borderId="0" xfId="0" applyNumberFormat="1" applyFont="1" applyFill="1" applyProtection="1"/>
    <xf numFmtId="3" fontId="2" fillId="0" borderId="4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/>
    <xf numFmtId="3" fontId="4" fillId="0" borderId="0" xfId="0" applyNumberFormat="1" applyFont="1" applyProtection="1"/>
    <xf numFmtId="0" fontId="10" fillId="0" borderId="0" xfId="0" applyFont="1" applyFill="1" applyBorder="1" applyAlignment="1" applyProtection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2" borderId="4" xfId="5" applyFont="1" applyFill="1" applyBorder="1" applyAlignment="1">
      <alignment horizontal="left" vertical="center"/>
    </xf>
    <xf numFmtId="0" fontId="2" fillId="2" borderId="3" xfId="5" applyFont="1" applyFill="1" applyBorder="1" applyAlignment="1">
      <alignment vertical="center"/>
    </xf>
    <xf numFmtId="0" fontId="2" fillId="2" borderId="4" xfId="5" applyFont="1" applyFill="1" applyBorder="1" applyAlignment="1">
      <alignment vertical="center"/>
    </xf>
    <xf numFmtId="0" fontId="4" fillId="2" borderId="4" xfId="5" applyFont="1" applyFill="1" applyBorder="1" applyAlignment="1">
      <alignment horizontal="left" vertical="center"/>
    </xf>
    <xf numFmtId="0" fontId="4" fillId="2" borderId="3" xfId="5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2" applyNumberFormat="1" applyFont="1" applyAlignment="1">
      <alignment vertical="center"/>
    </xf>
    <xf numFmtId="165" fontId="3" fillId="0" borderId="0" xfId="2" applyNumberFormat="1" applyFont="1" applyAlignment="1">
      <alignment vertical="center"/>
    </xf>
    <xf numFmtId="0" fontId="4" fillId="2" borderId="4" xfId="5" applyFont="1" applyFill="1" applyBorder="1" applyAlignment="1">
      <alignment horizontal="left" vertical="center" indent="1"/>
    </xf>
    <xf numFmtId="0" fontId="4" fillId="2" borderId="3" xfId="5" applyFont="1" applyFill="1" applyBorder="1" applyAlignment="1">
      <alignment horizontal="left" vertical="center" indent="1"/>
    </xf>
    <xf numFmtId="0" fontId="4" fillId="0" borderId="0" xfId="0" applyFont="1" applyAlignment="1" applyProtection="1"/>
    <xf numFmtId="0" fontId="4" fillId="0" borderId="0" xfId="0" applyFont="1" applyFill="1" applyAlignment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2" borderId="1" xfId="5" applyFont="1" applyFill="1" applyBorder="1" applyAlignment="1">
      <alignment vertical="center"/>
    </xf>
    <xf numFmtId="0" fontId="2" fillId="3" borderId="4" xfId="5" applyFont="1" applyFill="1" applyBorder="1" applyAlignment="1">
      <alignment horizontal="left" vertical="center"/>
    </xf>
    <xf numFmtId="0" fontId="4" fillId="2" borderId="5" xfId="5" applyFont="1" applyFill="1" applyBorder="1" applyAlignment="1">
      <alignment horizontal="left" vertical="center" indent="1"/>
    </xf>
    <xf numFmtId="0" fontId="2" fillId="3" borderId="4" xfId="5" applyFont="1" applyFill="1" applyBorder="1" applyAlignment="1">
      <alignment vertical="center"/>
    </xf>
    <xf numFmtId="0" fontId="23" fillId="0" borderId="0" xfId="4" applyFont="1"/>
    <xf numFmtId="43" fontId="2" fillId="0" borderId="0" xfId="1" applyFont="1" applyProtection="1"/>
    <xf numFmtId="43" fontId="4" fillId="0" borderId="0" xfId="0" applyNumberFormat="1" applyFont="1"/>
    <xf numFmtId="168" fontId="4" fillId="0" borderId="0" xfId="2" applyNumberFormat="1" applyFont="1" applyProtection="1"/>
    <xf numFmtId="4" fontId="4" fillId="0" borderId="0" xfId="0" applyNumberFormat="1" applyFont="1"/>
    <xf numFmtId="4" fontId="3" fillId="0" borderId="0" xfId="0" applyNumberFormat="1" applyFont="1"/>
    <xf numFmtId="4" fontId="4" fillId="0" borderId="4" xfId="1" quotePrefix="1" applyNumberFormat="1" applyFont="1" applyFill="1" applyBorder="1" applyAlignment="1" applyProtection="1">
      <alignment vertical="center"/>
    </xf>
    <xf numFmtId="3" fontId="4" fillId="0" borderId="4" xfId="1" applyNumberFormat="1" applyFont="1" applyFill="1" applyBorder="1" applyAlignment="1" applyProtection="1">
      <alignment vertical="center"/>
    </xf>
    <xf numFmtId="3" fontId="4" fillId="0" borderId="1" xfId="1" applyNumberFormat="1" applyFont="1" applyFill="1" applyBorder="1" applyAlignment="1" applyProtection="1">
      <alignment vertical="center"/>
    </xf>
    <xf numFmtId="3" fontId="4" fillId="0" borderId="8" xfId="1" applyNumberFormat="1" applyFont="1" applyFill="1" applyBorder="1" applyAlignment="1" applyProtection="1">
      <alignment vertical="center"/>
    </xf>
    <xf numFmtId="43" fontId="4" fillId="0" borderId="13" xfId="1" applyFont="1" applyFill="1" applyBorder="1" applyAlignment="1">
      <alignment horizontal="left"/>
    </xf>
    <xf numFmtId="169" fontId="4" fillId="0" borderId="4" xfId="1" applyNumberFormat="1" applyFont="1" applyFill="1" applyBorder="1" applyAlignment="1" applyProtection="1">
      <alignment vertical="center"/>
    </xf>
    <xf numFmtId="4" fontId="15" fillId="0" borderId="1" xfId="0" applyNumberFormat="1" applyFont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</xf>
    <xf numFmtId="4" fontId="15" fillId="0" borderId="3" xfId="0" applyNumberFormat="1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 vertical="center" wrapText="1"/>
    </xf>
    <xf numFmtId="17" fontId="2" fillId="0" borderId="28" xfId="0" applyNumberFormat="1" applyFont="1" applyFill="1" applyBorder="1" applyAlignment="1" applyProtection="1">
      <alignment horizontal="left" vertical="center" wrapText="1"/>
    </xf>
    <xf numFmtId="17" fontId="2" fillId="0" borderId="3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center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top" wrapText="1"/>
    </xf>
    <xf numFmtId="17" fontId="2" fillId="0" borderId="4" xfId="0" applyNumberFormat="1" applyFont="1" applyFill="1" applyBorder="1" applyAlignment="1" applyProtection="1">
      <alignment horizontal="center" vertical="center" wrapText="1"/>
    </xf>
    <xf numFmtId="17" fontId="2" fillId="0" borderId="1" xfId="0" applyNumberFormat="1" applyFont="1" applyFill="1" applyBorder="1" applyAlignment="1" applyProtection="1">
      <alignment horizontal="center" vertical="center" wrapText="1"/>
    </xf>
    <xf numFmtId="17" fontId="2" fillId="0" borderId="2" xfId="0" applyNumberFormat="1" applyFont="1" applyFill="1" applyBorder="1" applyAlignment="1" applyProtection="1">
      <alignment horizontal="center" vertical="center" wrapText="1"/>
    </xf>
    <xf numFmtId="17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" fontId="13" fillId="0" borderId="19" xfId="0" applyNumberFormat="1" applyFont="1" applyFill="1" applyBorder="1" applyAlignment="1" applyProtection="1">
      <alignment horizontal="center" vertical="center" wrapText="1"/>
    </xf>
    <xf numFmtId="17" fontId="13" fillId="0" borderId="2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7" fontId="13" fillId="0" borderId="21" xfId="0" applyNumberFormat="1" applyFont="1" applyFill="1" applyBorder="1" applyAlignment="1" applyProtection="1">
      <alignment horizontal="center" vertical="center" wrapText="1"/>
    </xf>
    <xf numFmtId="17" fontId="13" fillId="0" borderId="23" xfId="0" applyNumberFormat="1" applyFont="1" applyFill="1" applyBorder="1" applyAlignment="1" applyProtection="1">
      <alignment horizontal="center" vertical="center" wrapText="1"/>
    </xf>
    <xf numFmtId="17" fontId="13" fillId="0" borderId="20" xfId="0" applyNumberFormat="1" applyFont="1" applyFill="1" applyBorder="1" applyAlignment="1" applyProtection="1">
      <alignment horizontal="center" vertical="center" wrapText="1"/>
    </xf>
    <xf numFmtId="17" fontId="13" fillId="0" borderId="7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indent="2"/>
    </xf>
  </cellXfs>
  <cellStyles count="6">
    <cellStyle name="Hiperlink" xfId="4" builtinId="8"/>
    <cellStyle name="Moeda" xfId="3" builtinId="4"/>
    <cellStyle name="Normal" xfId="0" builtinId="0"/>
    <cellStyle name="Normal 2" xfId="5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95251</xdr:rowOff>
    </xdr:from>
    <xdr:to>
      <xdr:col>2</xdr:col>
      <xdr:colOff>1295399</xdr:colOff>
      <xdr:row>1</xdr:row>
      <xdr:rowOff>171451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95251"/>
          <a:ext cx="2295525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95250</xdr:colOff>
      <xdr:row>2</xdr:row>
      <xdr:rowOff>95249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925"/>
          <a:ext cx="1590675" cy="857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9525</xdr:rowOff>
    </xdr:from>
    <xdr:to>
      <xdr:col>0</xdr:col>
      <xdr:colOff>1666875</xdr:colOff>
      <xdr:row>2</xdr:row>
      <xdr:rowOff>104774</xdr:rowOff>
    </xdr:to>
    <xdr:pic>
      <xdr:nvPicPr>
        <xdr:cNvPr id="6" name="Imagem 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71450"/>
          <a:ext cx="1590675" cy="857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85725</xdr:rowOff>
    </xdr:from>
    <xdr:to>
      <xdr:col>0</xdr:col>
      <xdr:colOff>1666875</xdr:colOff>
      <xdr:row>2</xdr:row>
      <xdr:rowOff>180974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47650"/>
          <a:ext cx="1590675" cy="8572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0</xdr:col>
      <xdr:colOff>1657350</xdr:colOff>
      <xdr:row>2</xdr:row>
      <xdr:rowOff>95249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61925"/>
          <a:ext cx="1590675" cy="8572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0</xdr:col>
      <xdr:colOff>1666875</xdr:colOff>
      <xdr:row>2</xdr:row>
      <xdr:rowOff>95249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925"/>
          <a:ext cx="1590675" cy="8572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0</xdr:rowOff>
    </xdr:from>
    <xdr:to>
      <xdr:col>0</xdr:col>
      <xdr:colOff>1714500</xdr:colOff>
      <xdr:row>2</xdr:row>
      <xdr:rowOff>85724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61925"/>
          <a:ext cx="1666875" cy="8477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1</xdr:row>
      <xdr:rowOff>0</xdr:rowOff>
    </xdr:from>
    <xdr:to>
      <xdr:col>1</xdr:col>
      <xdr:colOff>276226</xdr:colOff>
      <xdr:row>2</xdr:row>
      <xdr:rowOff>152399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6" y="161925"/>
          <a:ext cx="1695450" cy="9143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1</xdr:col>
      <xdr:colOff>1657349</xdr:colOff>
      <xdr:row>1</xdr:row>
      <xdr:rowOff>209549</xdr:rowOff>
    </xdr:to>
    <xdr:pic>
      <xdr:nvPicPr>
        <xdr:cNvPr id="7" name="Imagem 6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7150"/>
          <a:ext cx="1666874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zoomScaleNormal="100" zoomScaleSheetLayoutView="100" workbookViewId="0">
      <selection activeCell="C22" sqref="C22"/>
    </sheetView>
  </sheetViews>
  <sheetFormatPr defaultColWidth="11.42578125" defaultRowHeight="12.75" x14ac:dyDescent="0.2"/>
  <cols>
    <col min="1" max="1" width="1.140625" style="5" customWidth="1"/>
    <col min="2" max="2" width="19.5703125" style="6" customWidth="1"/>
    <col min="3" max="3" width="20" style="7" customWidth="1"/>
    <col min="4" max="4" width="16.85546875" style="7" customWidth="1"/>
    <col min="5" max="6" width="14.7109375" style="7" customWidth="1"/>
    <col min="7" max="7" width="18.5703125" style="7" customWidth="1"/>
    <col min="8" max="8" width="1.140625" style="8" customWidth="1"/>
    <col min="9" max="9" width="20.85546875" style="6" customWidth="1"/>
    <col min="10" max="10" width="16" style="6" customWidth="1"/>
    <col min="11" max="11" width="11.42578125" style="6"/>
    <col min="12" max="12" width="11.5703125" style="6" bestFit="1" customWidth="1"/>
    <col min="13" max="13" width="11.42578125" style="6"/>
    <col min="14" max="14" width="12.28515625" style="6" bestFit="1" customWidth="1"/>
    <col min="15" max="16384" width="11.42578125" style="6"/>
  </cols>
  <sheetData>
    <row r="1" spans="1:11" ht="79.900000000000006" customHeight="1" x14ac:dyDescent="0.2">
      <c r="D1" s="146" t="s">
        <v>187</v>
      </c>
      <c r="E1" s="146"/>
      <c r="F1" s="146"/>
      <c r="G1" s="146"/>
      <c r="H1" s="146"/>
      <c r="I1" s="146"/>
    </row>
    <row r="2" spans="1:11" ht="15.75" x14ac:dyDescent="0.2">
      <c r="C2" s="54"/>
      <c r="D2" s="54"/>
      <c r="E2" s="54"/>
      <c r="F2" s="54"/>
      <c r="G2" s="54"/>
    </row>
    <row r="3" spans="1:11" ht="30.75" customHeight="1" x14ac:dyDescent="0.2">
      <c r="B3" s="143" t="s">
        <v>25</v>
      </c>
      <c r="C3" s="144"/>
      <c r="D3" s="144"/>
      <c r="E3" s="144"/>
      <c r="F3" s="144"/>
      <c r="G3" s="144"/>
      <c r="H3" s="144"/>
      <c r="I3" s="144"/>
      <c r="J3" s="144"/>
      <c r="K3" s="145"/>
    </row>
    <row r="4" spans="1:11" ht="14.25" customHeight="1" x14ac:dyDescent="0.2">
      <c r="A4" s="5" t="s">
        <v>1</v>
      </c>
      <c r="B4" s="9"/>
      <c r="C4" s="9"/>
      <c r="D4" s="9"/>
      <c r="E4" s="9"/>
      <c r="F4" s="9"/>
      <c r="G4" s="9"/>
      <c r="H4" s="9"/>
    </row>
    <row r="5" spans="1:11" ht="14.25" customHeight="1" x14ac:dyDescent="0.2">
      <c r="B5" s="9"/>
      <c r="C5" s="9"/>
      <c r="D5" s="9"/>
      <c r="E5" s="9"/>
      <c r="F5" s="9"/>
      <c r="G5" s="9"/>
      <c r="H5" s="9"/>
    </row>
    <row r="6" spans="1:11" s="45" customFormat="1" ht="16.350000000000001" customHeight="1" x14ac:dyDescent="0.25">
      <c r="A6" s="43"/>
      <c r="B6" s="85" t="s">
        <v>26</v>
      </c>
      <c r="C6" s="47" t="s">
        <v>38</v>
      </c>
      <c r="D6" s="53"/>
      <c r="E6" s="53"/>
      <c r="F6" s="53"/>
      <c r="G6" s="53"/>
    </row>
    <row r="7" spans="1:11" s="45" customFormat="1" ht="15" customHeight="1" x14ac:dyDescent="0.25">
      <c r="A7" s="43"/>
      <c r="B7" s="86"/>
      <c r="C7" s="47"/>
      <c r="D7" s="47"/>
      <c r="E7" s="47"/>
      <c r="F7" s="47"/>
      <c r="G7" s="47"/>
    </row>
    <row r="8" spans="1:11" s="45" customFormat="1" ht="16.350000000000001" customHeight="1" x14ac:dyDescent="0.25">
      <c r="A8" s="43"/>
      <c r="B8" s="85" t="s">
        <v>57</v>
      </c>
      <c r="C8" s="47" t="s">
        <v>63</v>
      </c>
      <c r="D8" s="53"/>
      <c r="E8" s="53"/>
      <c r="F8" s="53"/>
      <c r="G8" s="53"/>
      <c r="H8" s="53"/>
      <c r="I8" s="53"/>
      <c r="J8" s="53"/>
    </row>
    <row r="9" spans="1:11" s="45" customFormat="1" ht="15" customHeight="1" x14ac:dyDescent="0.25">
      <c r="A9" s="43"/>
      <c r="B9" s="86"/>
      <c r="C9" s="47"/>
      <c r="D9" s="47"/>
      <c r="E9" s="47"/>
      <c r="F9" s="47"/>
      <c r="G9" s="47"/>
    </row>
    <row r="10" spans="1:11" s="45" customFormat="1" ht="16.350000000000001" customHeight="1" x14ac:dyDescent="0.25">
      <c r="A10" s="43"/>
      <c r="B10" s="85" t="s">
        <v>58</v>
      </c>
      <c r="C10" s="47" t="s">
        <v>177</v>
      </c>
      <c r="D10" s="53"/>
      <c r="E10" s="53"/>
      <c r="F10" s="53"/>
      <c r="G10" s="53"/>
      <c r="H10" s="53"/>
      <c r="I10" s="53"/>
      <c r="J10" s="53"/>
    </row>
    <row r="11" spans="1:11" s="45" customFormat="1" ht="15" x14ac:dyDescent="0.25">
      <c r="A11" s="43"/>
      <c r="B11" s="86"/>
      <c r="C11" s="47"/>
      <c r="D11" s="47"/>
      <c r="E11" s="47"/>
      <c r="F11" s="47"/>
      <c r="G11" s="47"/>
    </row>
    <row r="12" spans="1:11" s="45" customFormat="1" ht="16.350000000000001" customHeight="1" x14ac:dyDescent="0.25">
      <c r="A12" s="43"/>
      <c r="B12" s="85" t="s">
        <v>59</v>
      </c>
      <c r="C12" s="47" t="s">
        <v>178</v>
      </c>
      <c r="D12" s="53"/>
      <c r="E12" s="53"/>
      <c r="F12" s="53"/>
      <c r="G12" s="53"/>
      <c r="H12" s="53"/>
      <c r="I12" s="53"/>
      <c r="J12" s="53"/>
    </row>
    <row r="13" spans="1:11" s="45" customFormat="1" ht="16.5" customHeight="1" x14ac:dyDescent="0.25">
      <c r="A13" s="43"/>
      <c r="B13" s="44"/>
      <c r="C13" s="47"/>
      <c r="D13" s="53"/>
      <c r="E13" s="53"/>
      <c r="F13" s="53"/>
      <c r="G13" s="53"/>
    </row>
    <row r="14" spans="1:11" s="45" customFormat="1" ht="16.350000000000001" customHeight="1" x14ac:dyDescent="0.25">
      <c r="A14" s="43"/>
      <c r="B14" s="85" t="s">
        <v>60</v>
      </c>
      <c r="C14" s="47" t="s">
        <v>179</v>
      </c>
      <c r="D14" s="53"/>
      <c r="E14" s="53"/>
      <c r="F14" s="53"/>
      <c r="G14" s="53"/>
      <c r="H14" s="53"/>
      <c r="I14" s="53"/>
      <c r="J14" s="53"/>
    </row>
    <row r="15" spans="1:11" s="45" customFormat="1" ht="15" x14ac:dyDescent="0.25">
      <c r="A15" s="43"/>
      <c r="B15" s="87"/>
      <c r="C15" s="47"/>
      <c r="D15" s="47"/>
      <c r="E15" s="47"/>
      <c r="F15" s="47"/>
      <c r="G15" s="47"/>
    </row>
    <row r="16" spans="1:11" s="45" customFormat="1" ht="16.350000000000001" customHeight="1" x14ac:dyDescent="0.25">
      <c r="A16" s="43"/>
      <c r="B16" s="85" t="s">
        <v>61</v>
      </c>
      <c r="C16" s="46" t="s">
        <v>65</v>
      </c>
      <c r="D16" s="53"/>
      <c r="E16" s="53"/>
      <c r="F16" s="53"/>
      <c r="G16" s="53"/>
    </row>
    <row r="17" spans="1:8" s="45" customFormat="1" ht="15" x14ac:dyDescent="0.25">
      <c r="A17" s="43"/>
      <c r="B17" s="87"/>
      <c r="C17" s="47"/>
      <c r="D17" s="47"/>
      <c r="E17" s="47"/>
      <c r="F17" s="47"/>
      <c r="G17" s="47"/>
    </row>
    <row r="18" spans="1:8" s="45" customFormat="1" ht="16.350000000000001" customHeight="1" x14ac:dyDescent="0.25">
      <c r="A18" s="43"/>
      <c r="B18" s="85" t="s">
        <v>28</v>
      </c>
      <c r="C18" s="47" t="s">
        <v>69</v>
      </c>
      <c r="D18" s="53"/>
      <c r="E18" s="53"/>
      <c r="F18" s="53"/>
      <c r="G18" s="53"/>
    </row>
    <row r="19" spans="1:8" s="45" customFormat="1" ht="15" x14ac:dyDescent="0.25">
      <c r="A19" s="43"/>
      <c r="B19" s="87"/>
      <c r="C19" s="47"/>
      <c r="D19" s="47"/>
      <c r="E19" s="47"/>
      <c r="F19" s="47"/>
      <c r="G19" s="47"/>
    </row>
    <row r="20" spans="1:8" ht="15.75" customHeight="1" x14ac:dyDescent="0.2">
      <c r="B20" s="85" t="s">
        <v>62</v>
      </c>
      <c r="C20" s="47" t="s">
        <v>68</v>
      </c>
      <c r="D20" s="53"/>
      <c r="E20" s="53"/>
      <c r="F20" s="53"/>
      <c r="G20" s="53"/>
      <c r="H20" s="6"/>
    </row>
    <row r="21" spans="1:8" x14ac:dyDescent="0.2">
      <c r="H21" s="6"/>
    </row>
    <row r="22" spans="1:8" x14ac:dyDescent="0.2">
      <c r="H22" s="6"/>
    </row>
    <row r="23" spans="1:8" x14ac:dyDescent="0.2">
      <c r="H23" s="6"/>
    </row>
    <row r="24" spans="1:8" x14ac:dyDescent="0.2">
      <c r="H24" s="6"/>
    </row>
    <row r="25" spans="1:8" x14ac:dyDescent="0.2">
      <c r="H25" s="6"/>
    </row>
    <row r="26" spans="1:8" x14ac:dyDescent="0.2">
      <c r="H26" s="6"/>
    </row>
    <row r="27" spans="1:8" x14ac:dyDescent="0.2">
      <c r="H27" s="6"/>
    </row>
    <row r="28" spans="1:8" x14ac:dyDescent="0.2">
      <c r="H28" s="6"/>
    </row>
    <row r="29" spans="1:8" x14ac:dyDescent="0.2">
      <c r="H29" s="6"/>
    </row>
    <row r="30" spans="1:8" x14ac:dyDescent="0.2">
      <c r="H30" s="6"/>
    </row>
    <row r="31" spans="1:8" x14ac:dyDescent="0.2">
      <c r="H31" s="6"/>
    </row>
    <row r="32" spans="1:8" x14ac:dyDescent="0.2">
      <c r="H32" s="6"/>
    </row>
    <row r="33" spans="8:8" x14ac:dyDescent="0.2">
      <c r="H33" s="6"/>
    </row>
    <row r="34" spans="8:8" x14ac:dyDescent="0.2">
      <c r="H34" s="6"/>
    </row>
    <row r="35" spans="8:8" x14ac:dyDescent="0.2">
      <c r="H35" s="6"/>
    </row>
    <row r="36" spans="8:8" x14ac:dyDescent="0.2">
      <c r="H36" s="6"/>
    </row>
    <row r="37" spans="8:8" x14ac:dyDescent="0.2">
      <c r="H37" s="6"/>
    </row>
    <row r="38" spans="8:8" x14ac:dyDescent="0.2">
      <c r="H38" s="6"/>
    </row>
  </sheetData>
  <mergeCells count="2">
    <mergeCell ref="B3:K3"/>
    <mergeCell ref="D1:I1"/>
  </mergeCells>
  <hyperlinks>
    <hyperlink ref="B6" location="'1. Receita Compulsória Líquida'!A1" display="TABELA 1."/>
    <hyperlink ref="B8" location="'2.Custos Ed.Básica e Ed.Continu'!A1" display="TABELA 2."/>
    <hyperlink ref="B10" location="'3.Atend._Ed.Básica e Ed.Continu'!A1" display="TABELA 3."/>
    <hyperlink ref="B12" location="'4.Atend.Grat._Ed.Bás. e Ed.Cont'!A1" display="TABELA 4."/>
    <hyperlink ref="B14" location="'5.Custo Atend_Ed.Bás. e Ed.Cont'!A1" display="TABELA 5."/>
    <hyperlink ref="B16" location="'6.Custo Grat_Ed.Bás. e Cont.'!A1" display="TABELA 6."/>
    <hyperlink ref="B18" location="'7. Tabela Resumo'!A1" display="TABELA 7."/>
    <hyperlink ref="B20" location="Consolidação!A1" display="CONSOLIDAÇÃO"/>
  </hyperlinks>
  <printOptions horizontalCentered="1"/>
  <pageMargins left="0.19685039370078741" right="0.19685039370078741" top="0.47244094488188981" bottom="0.35433070866141736" header="0.31496062992125984" footer="0.15748031496062992"/>
  <pageSetup paperSize="9" scale="94" orientation="portrait" cellComments="asDisplayed" verticalDpi="598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0"/>
  <sheetViews>
    <sheetView showGridLines="0" zoomScaleNormal="100" workbookViewId="0">
      <selection activeCell="C3" sqref="C3"/>
    </sheetView>
  </sheetViews>
  <sheetFormatPr defaultColWidth="11.42578125" defaultRowHeight="12.75" x14ac:dyDescent="0.2"/>
  <cols>
    <col min="1" max="1" width="1.140625" style="5" customWidth="1"/>
    <col min="2" max="6" width="22.42578125" style="7" customWidth="1"/>
    <col min="7" max="7" width="1.140625" style="8" customWidth="1"/>
    <col min="8" max="8" width="20.85546875" style="6" customWidth="1"/>
    <col min="9" max="9" width="16" style="6" customWidth="1"/>
    <col min="10" max="10" width="11.42578125" style="6"/>
    <col min="11" max="11" width="11.5703125" style="6" bestFit="1" customWidth="1"/>
    <col min="12" max="12" width="11.42578125" style="6"/>
    <col min="13" max="13" width="12.28515625" style="6" bestFit="1" customWidth="1"/>
    <col min="14" max="16384" width="11.42578125" style="6"/>
  </cols>
  <sheetData>
    <row r="2" spans="1:10" ht="60" customHeight="1" x14ac:dyDescent="0.2">
      <c r="C2" s="151" t="s">
        <v>186</v>
      </c>
      <c r="D2" s="151"/>
      <c r="E2" s="151"/>
      <c r="F2" s="151"/>
    </row>
    <row r="3" spans="1:10" ht="15.75" x14ac:dyDescent="0.2">
      <c r="B3" s="37"/>
      <c r="C3" s="37"/>
      <c r="D3" s="37"/>
      <c r="E3" s="37"/>
      <c r="F3" s="37"/>
    </row>
    <row r="4" spans="1:10" ht="18" customHeight="1" x14ac:dyDescent="0.2">
      <c r="B4" s="148" t="s">
        <v>9</v>
      </c>
      <c r="C4" s="149"/>
      <c r="D4" s="149"/>
      <c r="E4" s="149"/>
      <c r="F4" s="150"/>
      <c r="G4" s="9"/>
    </row>
    <row r="5" spans="1:10" ht="14.25" customHeight="1" thickBot="1" x14ac:dyDescent="0.25">
      <c r="A5" s="5" t="s">
        <v>1</v>
      </c>
      <c r="B5" s="9"/>
      <c r="C5" s="9"/>
      <c r="D5" s="9"/>
      <c r="E5" s="9"/>
      <c r="F5" s="48" t="s">
        <v>27</v>
      </c>
      <c r="G5" s="9"/>
    </row>
    <row r="6" spans="1:10" ht="40.5" customHeight="1" x14ac:dyDescent="0.2">
      <c r="B6" s="59" t="s">
        <v>0</v>
      </c>
      <c r="C6" s="59" t="s">
        <v>43</v>
      </c>
      <c r="D6" s="59" t="s">
        <v>44</v>
      </c>
      <c r="E6" s="59" t="s">
        <v>40</v>
      </c>
      <c r="F6" s="60" t="s">
        <v>41</v>
      </c>
      <c r="G6" s="10"/>
      <c r="I6" s="11"/>
    </row>
    <row r="7" spans="1:10" s="70" customFormat="1" ht="19.5" customHeight="1" thickBot="1" x14ac:dyDescent="0.25">
      <c r="A7" s="66"/>
      <c r="B7" s="67">
        <v>213003296.91</v>
      </c>
      <c r="C7" s="67">
        <v>4260065.9400000004</v>
      </c>
      <c r="D7" s="67">
        <f>B7-C7</f>
        <v>208743230.97</v>
      </c>
      <c r="E7" s="67">
        <v>6262296.96</v>
      </c>
      <c r="F7" s="68">
        <f>D7-E7</f>
        <v>202480934.00999999</v>
      </c>
      <c r="G7" s="69"/>
      <c r="I7" s="71"/>
      <c r="J7" s="134"/>
    </row>
    <row r="8" spans="1:10" x14ac:dyDescent="0.2">
      <c r="B8" s="4" t="s">
        <v>39</v>
      </c>
      <c r="C8" s="12"/>
      <c r="D8" s="12"/>
      <c r="E8" s="12"/>
      <c r="F8" s="12"/>
      <c r="G8" s="12"/>
      <c r="H8" s="8"/>
      <c r="I8" s="11"/>
    </row>
    <row r="9" spans="1:10" s="13" customFormat="1" x14ac:dyDescent="0.2">
      <c r="G9" s="14"/>
      <c r="I9" s="132"/>
    </row>
    <row r="10" spans="1:10" s="13" customFormat="1" x14ac:dyDescent="0.2">
      <c r="B10" s="38" t="s">
        <v>10</v>
      </c>
      <c r="I10" s="133"/>
    </row>
    <row r="11" spans="1:10" s="13" customFormat="1" ht="40.5" customHeight="1" x14ac:dyDescent="0.2">
      <c r="B11" s="147" t="s">
        <v>42</v>
      </c>
      <c r="C11" s="147"/>
      <c r="D11" s="147"/>
      <c r="E11" s="147"/>
      <c r="F11" s="147"/>
      <c r="G11" s="55"/>
      <c r="H11" s="55"/>
    </row>
    <row r="12" spans="1:10" s="13" customFormat="1" x14ac:dyDescent="0.2"/>
    <row r="13" spans="1:10" s="13" customFormat="1" ht="15" x14ac:dyDescent="0.25">
      <c r="B13" s="131"/>
      <c r="H13" s="135"/>
    </row>
    <row r="14" spans="1:10" s="13" customFormat="1" x14ac:dyDescent="0.2"/>
    <row r="15" spans="1:10" s="13" customFormat="1" x14ac:dyDescent="0.2">
      <c r="H15" s="135"/>
    </row>
    <row r="16" spans="1:10" s="13" customFormat="1" x14ac:dyDescent="0.2"/>
    <row r="17" s="13" customFormat="1" x14ac:dyDescent="0.2"/>
    <row r="18" s="13" customFormat="1" x14ac:dyDescent="0.2"/>
    <row r="19" s="13" customFormat="1" x14ac:dyDescent="0.2"/>
    <row r="20" s="13" customFormat="1" x14ac:dyDescent="0.2"/>
    <row r="21" s="13" customFormat="1" x14ac:dyDescent="0.2"/>
    <row r="22" s="13" customFormat="1" x14ac:dyDescent="0.2"/>
    <row r="23" s="13" customFormat="1" x14ac:dyDescent="0.2"/>
    <row r="24" s="13" customFormat="1" x14ac:dyDescent="0.2"/>
    <row r="25" s="13" customFormat="1" x14ac:dyDescent="0.2"/>
    <row r="26" s="13" customFormat="1" x14ac:dyDescent="0.2"/>
    <row r="27" s="13" customFormat="1" x14ac:dyDescent="0.2"/>
    <row r="28" s="13" customFormat="1" x14ac:dyDescent="0.2"/>
    <row r="29" s="13" customFormat="1" x14ac:dyDescent="0.2"/>
    <row r="30" s="13" customFormat="1" x14ac:dyDescent="0.2"/>
    <row r="31" s="13" customFormat="1" x14ac:dyDescent="0.2"/>
    <row r="32" s="13" customFormat="1" x14ac:dyDescent="0.2"/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  <row r="43" s="13" customFormat="1" x14ac:dyDescent="0.2"/>
    <row r="44" s="13" customFormat="1" x14ac:dyDescent="0.2"/>
    <row r="45" s="13" customFormat="1" x14ac:dyDescent="0.2"/>
    <row r="46" s="13" customFormat="1" x14ac:dyDescent="0.2"/>
    <row r="47" s="13" customFormat="1" x14ac:dyDescent="0.2"/>
    <row r="48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pans="7:7" s="13" customFormat="1" x14ac:dyDescent="0.2"/>
    <row r="98" spans="7:7" x14ac:dyDescent="0.2">
      <c r="G98" s="6"/>
    </row>
    <row r="99" spans="7:7" x14ac:dyDescent="0.2">
      <c r="G99" s="6"/>
    </row>
    <row r="100" spans="7:7" x14ac:dyDescent="0.2">
      <c r="G100" s="6"/>
    </row>
    <row r="101" spans="7:7" x14ac:dyDescent="0.2">
      <c r="G101" s="6"/>
    </row>
    <row r="102" spans="7:7" x14ac:dyDescent="0.2">
      <c r="G102" s="6"/>
    </row>
    <row r="103" spans="7:7" x14ac:dyDescent="0.2">
      <c r="G103" s="6"/>
    </row>
    <row r="104" spans="7:7" x14ac:dyDescent="0.2">
      <c r="G104" s="6"/>
    </row>
    <row r="105" spans="7:7" x14ac:dyDescent="0.2">
      <c r="G105" s="6"/>
    </row>
    <row r="106" spans="7:7" x14ac:dyDescent="0.2">
      <c r="G106" s="6"/>
    </row>
    <row r="107" spans="7:7" x14ac:dyDescent="0.2">
      <c r="G107" s="6"/>
    </row>
    <row r="108" spans="7:7" x14ac:dyDescent="0.2">
      <c r="G108" s="6"/>
    </row>
    <row r="109" spans="7:7" x14ac:dyDescent="0.2">
      <c r="G109" s="6"/>
    </row>
    <row r="110" spans="7:7" x14ac:dyDescent="0.2">
      <c r="G110" s="6"/>
    </row>
    <row r="111" spans="7:7" x14ac:dyDescent="0.2">
      <c r="G111" s="6"/>
    </row>
    <row r="112" spans="7:7" x14ac:dyDescent="0.2">
      <c r="G112" s="6"/>
    </row>
    <row r="113" spans="7:7" x14ac:dyDescent="0.2">
      <c r="G113" s="6"/>
    </row>
    <row r="114" spans="7:7" x14ac:dyDescent="0.2">
      <c r="G114" s="6"/>
    </row>
    <row r="115" spans="7:7" x14ac:dyDescent="0.2">
      <c r="G115" s="6"/>
    </row>
    <row r="116" spans="7:7" x14ac:dyDescent="0.2">
      <c r="G116" s="6"/>
    </row>
    <row r="117" spans="7:7" x14ac:dyDescent="0.2">
      <c r="G117" s="6"/>
    </row>
    <row r="118" spans="7:7" x14ac:dyDescent="0.2">
      <c r="G118" s="6"/>
    </row>
    <row r="119" spans="7:7" x14ac:dyDescent="0.2">
      <c r="G119" s="6"/>
    </row>
    <row r="120" spans="7:7" x14ac:dyDescent="0.2">
      <c r="G120" s="6"/>
    </row>
    <row r="121" spans="7:7" x14ac:dyDescent="0.2">
      <c r="G121" s="6"/>
    </row>
    <row r="122" spans="7:7" x14ac:dyDescent="0.2">
      <c r="G122" s="6"/>
    </row>
    <row r="123" spans="7:7" x14ac:dyDescent="0.2">
      <c r="G123" s="6"/>
    </row>
    <row r="124" spans="7:7" x14ac:dyDescent="0.2">
      <c r="G124" s="6"/>
    </row>
    <row r="125" spans="7:7" x14ac:dyDescent="0.2">
      <c r="G125" s="6"/>
    </row>
    <row r="126" spans="7:7" x14ac:dyDescent="0.2">
      <c r="G126" s="6"/>
    </row>
    <row r="127" spans="7:7" x14ac:dyDescent="0.2">
      <c r="G127" s="6"/>
    </row>
    <row r="128" spans="7:7" x14ac:dyDescent="0.2">
      <c r="G128" s="6"/>
    </row>
    <row r="129" spans="7:7" x14ac:dyDescent="0.2">
      <c r="G129" s="6"/>
    </row>
    <row r="130" spans="7:7" x14ac:dyDescent="0.2">
      <c r="G130" s="6"/>
    </row>
    <row r="131" spans="7:7" x14ac:dyDescent="0.2">
      <c r="G131" s="6"/>
    </row>
    <row r="132" spans="7:7" x14ac:dyDescent="0.2">
      <c r="G132" s="6"/>
    </row>
    <row r="133" spans="7:7" x14ac:dyDescent="0.2">
      <c r="G133" s="6"/>
    </row>
    <row r="134" spans="7:7" x14ac:dyDescent="0.2">
      <c r="G134" s="6"/>
    </row>
    <row r="135" spans="7:7" x14ac:dyDescent="0.2">
      <c r="G135" s="6"/>
    </row>
    <row r="136" spans="7:7" x14ac:dyDescent="0.2">
      <c r="G136" s="6"/>
    </row>
    <row r="137" spans="7:7" x14ac:dyDescent="0.2">
      <c r="G137" s="6"/>
    </row>
    <row r="138" spans="7:7" x14ac:dyDescent="0.2">
      <c r="G138" s="6"/>
    </row>
    <row r="139" spans="7:7" x14ac:dyDescent="0.2">
      <c r="G139" s="6"/>
    </row>
    <row r="140" spans="7:7" x14ac:dyDescent="0.2">
      <c r="G140" s="6"/>
    </row>
    <row r="141" spans="7:7" x14ac:dyDescent="0.2">
      <c r="G141" s="6"/>
    </row>
    <row r="142" spans="7:7" x14ac:dyDescent="0.2">
      <c r="G142" s="6"/>
    </row>
    <row r="143" spans="7:7" x14ac:dyDescent="0.2">
      <c r="G143" s="6"/>
    </row>
    <row r="144" spans="7:7" x14ac:dyDescent="0.2">
      <c r="G144" s="6"/>
    </row>
    <row r="145" spans="7:7" x14ac:dyDescent="0.2">
      <c r="G145" s="6"/>
    </row>
    <row r="146" spans="7:7" x14ac:dyDescent="0.2">
      <c r="G146" s="6"/>
    </row>
    <row r="147" spans="7:7" x14ac:dyDescent="0.2">
      <c r="G147" s="6"/>
    </row>
    <row r="148" spans="7:7" x14ac:dyDescent="0.2">
      <c r="G148" s="6"/>
    </row>
    <row r="149" spans="7:7" x14ac:dyDescent="0.2">
      <c r="G149" s="6"/>
    </row>
    <row r="150" spans="7:7" x14ac:dyDescent="0.2">
      <c r="G150" s="6"/>
    </row>
  </sheetData>
  <mergeCells count="3">
    <mergeCell ref="B11:F11"/>
    <mergeCell ref="B4:F4"/>
    <mergeCell ref="C2:F2"/>
  </mergeCells>
  <printOptions horizontalCentered="1"/>
  <pageMargins left="0.19685039370078741" right="0.19685039370078741" top="0.47244094488188981" bottom="0.35433070866141736" header="0.31496062992125984" footer="0.15748031496062992"/>
  <pageSetup paperSize="9" orientation="portrait" cellComments="asDisplayed" r:id="rId1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8"/>
  <sheetViews>
    <sheetView showGridLines="0" zoomScaleNormal="100" zoomScaleSheetLayoutView="100" workbookViewId="0">
      <selection activeCell="E75" sqref="E75"/>
    </sheetView>
  </sheetViews>
  <sheetFormatPr defaultColWidth="9.140625" defaultRowHeight="12.75" x14ac:dyDescent="0.2"/>
  <cols>
    <col min="1" max="1" width="33.5703125" style="1" bestFit="1" customWidth="1"/>
    <col min="2" max="2" width="16.7109375" style="1" customWidth="1"/>
    <col min="3" max="3" width="34.28515625" style="1" bestFit="1" customWidth="1"/>
    <col min="4" max="4" width="16.7109375" style="1" customWidth="1"/>
    <col min="5" max="5" width="32.140625" style="1" bestFit="1" customWidth="1"/>
    <col min="6" max="6" width="16.7109375" style="1" customWidth="1"/>
    <col min="7" max="7" width="32.140625" style="1" bestFit="1" customWidth="1"/>
    <col min="8" max="8" width="16.7109375" style="1" customWidth="1"/>
    <col min="9" max="9" width="32.140625" style="1" bestFit="1" customWidth="1"/>
    <col min="10" max="11" width="16.7109375" style="1" customWidth="1"/>
    <col min="12" max="16384" width="9.140625" style="1"/>
  </cols>
  <sheetData>
    <row r="2" spans="1:11" s="6" customFormat="1" ht="60" customHeight="1" x14ac:dyDescent="0.2">
      <c r="B2" s="146" t="s">
        <v>181</v>
      </c>
      <c r="C2" s="146"/>
      <c r="D2" s="146"/>
      <c r="E2" s="146"/>
      <c r="F2" s="39"/>
      <c r="G2" s="39"/>
      <c r="H2" s="39"/>
      <c r="I2" s="39"/>
      <c r="J2" s="39"/>
      <c r="K2" s="39"/>
    </row>
    <row r="3" spans="1:11" s="6" customFormat="1" ht="15.75" x14ac:dyDescent="0.2">
      <c r="B3" s="57"/>
    </row>
    <row r="4" spans="1:11" ht="18" customHeight="1" x14ac:dyDescent="0.2">
      <c r="A4" s="155" t="s">
        <v>47</v>
      </c>
      <c r="B4" s="156"/>
      <c r="C4" s="156"/>
      <c r="D4" s="156"/>
      <c r="E4" s="156"/>
      <c r="F4" s="156"/>
      <c r="G4" s="156"/>
      <c r="H4" s="156"/>
      <c r="I4" s="156"/>
      <c r="J4" s="156"/>
      <c r="K4" s="106"/>
    </row>
    <row r="5" spans="1:11" ht="13.5" thickBot="1" x14ac:dyDescent="0.25">
      <c r="A5" s="2"/>
      <c r="B5" s="2"/>
      <c r="C5" s="100" t="s">
        <v>27</v>
      </c>
      <c r="E5" s="15"/>
    </row>
    <row r="6" spans="1:11" ht="24" customHeight="1" thickBot="1" x14ac:dyDescent="0.25">
      <c r="A6" s="152" t="s">
        <v>46</v>
      </c>
      <c r="B6" s="153"/>
      <c r="C6" s="98">
        <f>B72</f>
        <v>23347347.010000002</v>
      </c>
      <c r="E6" s="16"/>
      <c r="F6" s="154"/>
      <c r="G6" s="154"/>
      <c r="H6" s="154"/>
      <c r="I6" s="154"/>
      <c r="J6" s="154"/>
      <c r="K6" s="76"/>
    </row>
    <row r="7" spans="1:11" ht="27" customHeight="1" thickBot="1" x14ac:dyDescent="0.25">
      <c r="A7" s="152" t="s">
        <v>49</v>
      </c>
      <c r="B7" s="153"/>
      <c r="C7" s="98">
        <f>D74+J23+F24+H26</f>
        <v>53414764.68</v>
      </c>
      <c r="D7" s="93"/>
      <c r="E7" s="99"/>
      <c r="F7" s="96"/>
      <c r="G7" s="96"/>
      <c r="H7" s="96"/>
      <c r="I7" s="96"/>
      <c r="J7" s="96"/>
      <c r="K7" s="76"/>
    </row>
    <row r="8" spans="1:11" s="76" customFormat="1" ht="24" customHeight="1" x14ac:dyDescent="0.2">
      <c r="A8" s="90"/>
      <c r="B8" s="92"/>
      <c r="C8" s="93"/>
      <c r="D8" s="93"/>
      <c r="E8" s="90"/>
      <c r="F8" s="96"/>
      <c r="G8" s="96"/>
      <c r="H8" s="96"/>
      <c r="I8" s="96"/>
      <c r="J8" s="96"/>
    </row>
    <row r="9" spans="1:11" ht="24" customHeight="1" x14ac:dyDescent="0.2">
      <c r="A9" s="158" t="s">
        <v>32</v>
      </c>
      <c r="B9" s="158"/>
      <c r="C9" s="158" t="s">
        <v>33</v>
      </c>
      <c r="D9" s="158"/>
      <c r="E9" s="52" t="s">
        <v>34</v>
      </c>
      <c r="F9" s="52"/>
      <c r="G9" s="158" t="s">
        <v>36</v>
      </c>
      <c r="H9" s="158"/>
      <c r="I9" s="158" t="s">
        <v>35</v>
      </c>
      <c r="J9" s="158"/>
    </row>
    <row r="10" spans="1:11" ht="24" customHeight="1" x14ac:dyDescent="0.2">
      <c r="A10" s="52" t="s">
        <v>110</v>
      </c>
      <c r="B10" s="52" t="s">
        <v>109</v>
      </c>
      <c r="C10" s="97" t="s">
        <v>110</v>
      </c>
      <c r="D10" s="58" t="s">
        <v>109</v>
      </c>
      <c r="E10" s="58" t="s">
        <v>110</v>
      </c>
      <c r="F10" s="95" t="s">
        <v>109</v>
      </c>
      <c r="G10" s="58" t="s">
        <v>110</v>
      </c>
      <c r="H10" s="58" t="s">
        <v>109</v>
      </c>
      <c r="I10" s="52" t="s">
        <v>110</v>
      </c>
      <c r="J10" s="52" t="s">
        <v>109</v>
      </c>
    </row>
    <row r="11" spans="1:11" s="64" customFormat="1" ht="15" customHeight="1" x14ac:dyDescent="0.25">
      <c r="A11" s="110" t="s">
        <v>72</v>
      </c>
      <c r="B11" s="62">
        <f>SUM(B12:B13)</f>
        <v>21433496.280000001</v>
      </c>
      <c r="C11" s="111" t="s">
        <v>116</v>
      </c>
      <c r="D11" s="62">
        <f>SUM(D12:D35)</f>
        <v>18218495.289999999</v>
      </c>
      <c r="E11" s="112" t="s">
        <v>143</v>
      </c>
      <c r="F11" s="94">
        <f>SUM(F12:F17)</f>
        <v>2944106.46</v>
      </c>
      <c r="G11" s="112" t="s">
        <v>156</v>
      </c>
      <c r="H11" s="62">
        <f>SUM(H12:H18)</f>
        <v>94289.98</v>
      </c>
      <c r="I11" s="110" t="s">
        <v>137</v>
      </c>
      <c r="J11" s="62">
        <f>SUM(J12:J22)</f>
        <v>4359369.96</v>
      </c>
    </row>
    <row r="12" spans="1:11" s="64" customFormat="1" ht="15" customHeight="1" x14ac:dyDescent="0.25">
      <c r="A12" s="119" t="s">
        <v>73</v>
      </c>
      <c r="B12" s="62">
        <v>5830514.2800000003</v>
      </c>
      <c r="C12" s="114" t="s">
        <v>117</v>
      </c>
      <c r="D12" s="62"/>
      <c r="E12" s="115" t="s">
        <v>144</v>
      </c>
      <c r="F12" s="94"/>
      <c r="G12" s="119" t="s">
        <v>157</v>
      </c>
      <c r="H12" s="62"/>
      <c r="I12" s="119" t="s">
        <v>136</v>
      </c>
      <c r="J12" s="62"/>
    </row>
    <row r="13" spans="1:11" s="64" customFormat="1" ht="15" customHeight="1" x14ac:dyDescent="0.25">
      <c r="A13" s="119" t="s">
        <v>74</v>
      </c>
      <c r="B13" s="62">
        <v>15602982</v>
      </c>
      <c r="C13" s="120" t="s">
        <v>118</v>
      </c>
      <c r="D13" s="62">
        <v>1881523.45</v>
      </c>
      <c r="E13" s="119" t="s">
        <v>145</v>
      </c>
      <c r="F13" s="94">
        <v>2925838.5</v>
      </c>
      <c r="G13" s="119" t="s">
        <v>88</v>
      </c>
      <c r="H13" s="62">
        <v>50640.959999999999</v>
      </c>
      <c r="I13" s="119" t="s">
        <v>95</v>
      </c>
      <c r="J13" s="62"/>
    </row>
    <row r="14" spans="1:11" s="64" customFormat="1" ht="15" customHeight="1" x14ac:dyDescent="0.25">
      <c r="A14" s="110" t="s">
        <v>75</v>
      </c>
      <c r="B14" s="62"/>
      <c r="C14" s="120" t="s">
        <v>88</v>
      </c>
      <c r="D14" s="62"/>
      <c r="E14" s="119" t="s">
        <v>146</v>
      </c>
      <c r="F14" s="94">
        <v>18267.96</v>
      </c>
      <c r="G14" s="119" t="s">
        <v>158</v>
      </c>
      <c r="H14" s="62">
        <v>19053.900000000001</v>
      </c>
      <c r="I14" s="119" t="s">
        <v>138</v>
      </c>
      <c r="J14" s="62"/>
    </row>
    <row r="15" spans="1:11" s="64" customFormat="1" ht="15" customHeight="1" x14ac:dyDescent="0.25">
      <c r="A15" s="119" t="s">
        <v>76</v>
      </c>
      <c r="B15" s="62"/>
      <c r="C15" s="120" t="s">
        <v>100</v>
      </c>
      <c r="D15" s="62"/>
      <c r="E15" s="119" t="s">
        <v>147</v>
      </c>
      <c r="F15" s="94"/>
      <c r="G15" s="119" t="s">
        <v>92</v>
      </c>
      <c r="H15" s="62">
        <v>24595.119999999999</v>
      </c>
      <c r="I15" s="119" t="s">
        <v>139</v>
      </c>
      <c r="J15" s="62"/>
    </row>
    <row r="16" spans="1:11" s="64" customFormat="1" ht="15" customHeight="1" x14ac:dyDescent="0.25">
      <c r="A16" s="119" t="s">
        <v>77</v>
      </c>
      <c r="B16" s="62"/>
      <c r="C16" s="120" t="s">
        <v>119</v>
      </c>
      <c r="D16" s="62"/>
      <c r="E16" s="119" t="s">
        <v>148</v>
      </c>
      <c r="F16" s="94"/>
      <c r="G16" s="119" t="s">
        <v>90</v>
      </c>
      <c r="H16" s="62"/>
      <c r="I16" s="119" t="s">
        <v>89</v>
      </c>
      <c r="J16" s="62"/>
    </row>
    <row r="17" spans="1:11" s="64" customFormat="1" ht="15" customHeight="1" x14ac:dyDescent="0.25">
      <c r="A17" s="119" t="s">
        <v>78</v>
      </c>
      <c r="B17" s="62"/>
      <c r="C17" s="120" t="s">
        <v>101</v>
      </c>
      <c r="D17" s="62"/>
      <c r="E17" s="119" t="s">
        <v>149</v>
      </c>
      <c r="F17" s="94"/>
      <c r="G17" s="119" t="s">
        <v>159</v>
      </c>
      <c r="H17" s="62"/>
      <c r="I17" s="119" t="s">
        <v>140</v>
      </c>
      <c r="J17" s="62">
        <v>4357497.09</v>
      </c>
    </row>
    <row r="18" spans="1:11" s="64" customFormat="1" ht="15" customHeight="1" x14ac:dyDescent="0.25">
      <c r="A18" s="110" t="s">
        <v>79</v>
      </c>
      <c r="B18" s="62"/>
      <c r="C18" s="120" t="s">
        <v>92</v>
      </c>
      <c r="D18" s="62">
        <v>44952.7</v>
      </c>
      <c r="E18" s="112" t="s">
        <v>150</v>
      </c>
      <c r="F18" s="94">
        <f>SUM(F19:F23)</f>
        <v>3637288.59</v>
      </c>
      <c r="G18" s="119" t="s">
        <v>102</v>
      </c>
      <c r="H18" s="62"/>
      <c r="I18" s="119" t="s">
        <v>90</v>
      </c>
      <c r="J18" s="62">
        <v>1872.87</v>
      </c>
    </row>
    <row r="19" spans="1:11" s="64" customFormat="1" ht="15" customHeight="1" x14ac:dyDescent="0.25">
      <c r="A19" s="119" t="s">
        <v>80</v>
      </c>
      <c r="B19" s="62"/>
      <c r="C19" s="120" t="s">
        <v>90</v>
      </c>
      <c r="D19" s="62"/>
      <c r="E19" s="115" t="s">
        <v>151</v>
      </c>
      <c r="F19" s="94"/>
      <c r="G19" s="112" t="s">
        <v>160</v>
      </c>
      <c r="H19" s="62">
        <f>SUM(H20:H25)</f>
        <v>4798821.97</v>
      </c>
      <c r="I19" s="119" t="s">
        <v>102</v>
      </c>
      <c r="J19" s="62"/>
    </row>
    <row r="20" spans="1:11" s="64" customFormat="1" ht="15" customHeight="1" x14ac:dyDescent="0.25">
      <c r="A20" s="119" t="s">
        <v>78</v>
      </c>
      <c r="B20" s="62"/>
      <c r="C20" s="114" t="s">
        <v>120</v>
      </c>
      <c r="D20" s="62"/>
      <c r="E20" s="119" t="s">
        <v>152</v>
      </c>
      <c r="F20" s="94"/>
      <c r="G20" s="119" t="s">
        <v>157</v>
      </c>
      <c r="H20" s="62"/>
      <c r="I20" s="119" t="s">
        <v>141</v>
      </c>
      <c r="J20" s="62"/>
    </row>
    <row r="21" spans="1:11" s="64" customFormat="1" ht="15" customHeight="1" x14ac:dyDescent="0.25">
      <c r="A21" s="110" t="s">
        <v>81</v>
      </c>
      <c r="B21" s="62"/>
      <c r="C21" s="120" t="s">
        <v>105</v>
      </c>
      <c r="D21" s="62">
        <v>466121.61</v>
      </c>
      <c r="E21" s="119" t="s">
        <v>153</v>
      </c>
      <c r="F21" s="62">
        <v>3189575.84</v>
      </c>
      <c r="G21" s="120" t="s">
        <v>88</v>
      </c>
      <c r="H21" s="62"/>
      <c r="I21" s="119" t="s">
        <v>142</v>
      </c>
      <c r="J21" s="62"/>
    </row>
    <row r="22" spans="1:11" s="64" customFormat="1" ht="15" customHeight="1" x14ac:dyDescent="0.25">
      <c r="A22" s="119" t="s">
        <v>82</v>
      </c>
      <c r="B22" s="62"/>
      <c r="C22" s="119" t="s">
        <v>88</v>
      </c>
      <c r="D22" s="62"/>
      <c r="E22" s="115" t="s">
        <v>154</v>
      </c>
      <c r="F22" s="62">
        <v>447712.75</v>
      </c>
      <c r="G22" s="120" t="s">
        <v>158</v>
      </c>
      <c r="H22" s="62">
        <v>412316.4</v>
      </c>
      <c r="I22" s="120" t="s">
        <v>108</v>
      </c>
      <c r="J22" s="62"/>
    </row>
    <row r="23" spans="1:11" s="64" customFormat="1" ht="15" customHeight="1" x14ac:dyDescent="0.25">
      <c r="A23" s="119" t="s">
        <v>83</v>
      </c>
      <c r="B23" s="62"/>
      <c r="C23" s="119" t="s">
        <v>100</v>
      </c>
      <c r="D23" s="62"/>
      <c r="E23" s="119" t="s">
        <v>155</v>
      </c>
      <c r="F23" s="62"/>
      <c r="G23" s="120" t="s">
        <v>92</v>
      </c>
      <c r="H23" s="62">
        <v>3514917.49</v>
      </c>
      <c r="I23" s="91" t="s">
        <v>113</v>
      </c>
      <c r="J23" s="63">
        <f>J11</f>
        <v>4359369.96</v>
      </c>
    </row>
    <row r="24" spans="1:11" s="64" customFormat="1" ht="15" customHeight="1" x14ac:dyDescent="0.25">
      <c r="A24" s="119" t="s">
        <v>84</v>
      </c>
      <c r="B24" s="62"/>
      <c r="C24" s="119" t="s">
        <v>121</v>
      </c>
      <c r="D24" s="62"/>
      <c r="E24" s="91" t="s">
        <v>114</v>
      </c>
      <c r="F24" s="63">
        <f>F11+F18</f>
        <v>6581395.0499999998</v>
      </c>
      <c r="G24" s="119" t="s">
        <v>90</v>
      </c>
      <c r="H24" s="62">
        <v>86120.28</v>
      </c>
      <c r="K24" s="89"/>
    </row>
    <row r="25" spans="1:11" s="64" customFormat="1" ht="15" customHeight="1" x14ac:dyDescent="0.25">
      <c r="A25" s="119" t="s">
        <v>85</v>
      </c>
      <c r="B25" s="62"/>
      <c r="C25" s="119" t="s">
        <v>101</v>
      </c>
      <c r="D25" s="62"/>
      <c r="E25" s="88"/>
      <c r="F25" s="88"/>
      <c r="G25" s="119" t="s">
        <v>159</v>
      </c>
      <c r="H25" s="62">
        <v>785467.8</v>
      </c>
      <c r="K25" s="89"/>
    </row>
    <row r="26" spans="1:11" s="64" customFormat="1" ht="15" customHeight="1" x14ac:dyDescent="0.25">
      <c r="A26" s="110" t="s">
        <v>86</v>
      </c>
      <c r="B26" s="62">
        <f>+B27+B35+B41</f>
        <v>1654436.61</v>
      </c>
      <c r="C26" s="120" t="s">
        <v>92</v>
      </c>
      <c r="D26" s="62">
        <v>16879.98</v>
      </c>
      <c r="E26" s="88"/>
      <c r="F26" s="88"/>
      <c r="G26" s="91" t="s">
        <v>115</v>
      </c>
      <c r="H26" s="63">
        <f>H11+H19</f>
        <v>4893111.95</v>
      </c>
      <c r="K26" s="89"/>
    </row>
    <row r="27" spans="1:11" s="64" customFormat="1" ht="15" customHeight="1" x14ac:dyDescent="0.25">
      <c r="A27" s="113" t="s">
        <v>87</v>
      </c>
      <c r="B27" s="137">
        <f>+B28</f>
        <v>486954.23999999999</v>
      </c>
      <c r="C27" s="120" t="s">
        <v>90</v>
      </c>
      <c r="D27" s="62">
        <v>1157.0899999999999</v>
      </c>
      <c r="E27" s="88"/>
      <c r="F27" s="88"/>
      <c r="G27" s="88"/>
      <c r="H27" s="88"/>
      <c r="I27" s="88"/>
      <c r="J27" s="88"/>
      <c r="K27" s="89"/>
    </row>
    <row r="28" spans="1:11" s="64" customFormat="1" ht="15" customHeight="1" x14ac:dyDescent="0.25">
      <c r="A28" s="119" t="s">
        <v>88</v>
      </c>
      <c r="B28" s="62">
        <v>486954.23999999999</v>
      </c>
      <c r="C28" s="114" t="s">
        <v>122</v>
      </c>
      <c r="D28" s="62"/>
      <c r="E28" s="88"/>
      <c r="F28" s="88"/>
      <c r="G28" s="88"/>
      <c r="H28" s="88"/>
      <c r="I28" s="88"/>
      <c r="J28" s="88"/>
      <c r="K28" s="89"/>
    </row>
    <row r="29" spans="1:11" s="64" customFormat="1" ht="15" customHeight="1" x14ac:dyDescent="0.25">
      <c r="A29" s="119" t="s">
        <v>89</v>
      </c>
      <c r="B29" s="62"/>
      <c r="C29" s="120" t="s">
        <v>129</v>
      </c>
      <c r="D29" s="62">
        <v>15628088.75</v>
      </c>
      <c r="E29" s="88"/>
      <c r="F29" s="88"/>
      <c r="G29" s="88"/>
      <c r="H29" s="88"/>
      <c r="I29" s="88"/>
      <c r="J29" s="88"/>
      <c r="K29" s="89"/>
    </row>
    <row r="30" spans="1:11" s="64" customFormat="1" ht="15" customHeight="1" x14ac:dyDescent="0.25">
      <c r="A30" s="119" t="s">
        <v>90</v>
      </c>
      <c r="B30" s="62"/>
      <c r="C30" s="120" t="s">
        <v>95</v>
      </c>
      <c r="D30" s="62"/>
      <c r="E30" s="88"/>
      <c r="F30" s="88"/>
      <c r="G30" s="88"/>
      <c r="H30" s="88"/>
      <c r="I30" s="88"/>
      <c r="J30" s="88"/>
      <c r="K30" s="89"/>
    </row>
    <row r="31" spans="1:11" s="64" customFormat="1" ht="15" customHeight="1" x14ac:dyDescent="0.25">
      <c r="A31" s="113" t="s">
        <v>91</v>
      </c>
      <c r="B31" s="62"/>
      <c r="C31" s="120" t="s">
        <v>100</v>
      </c>
      <c r="D31" s="62"/>
      <c r="E31" s="88"/>
      <c r="F31" s="88"/>
      <c r="G31" s="88"/>
      <c r="H31" s="88"/>
      <c r="I31" s="88"/>
      <c r="J31" s="88"/>
      <c r="K31" s="89"/>
    </row>
    <row r="32" spans="1:11" s="64" customFormat="1" ht="15" customHeight="1" x14ac:dyDescent="0.25">
      <c r="A32" s="119" t="s">
        <v>88</v>
      </c>
      <c r="B32" s="62"/>
      <c r="C32" s="120" t="s">
        <v>121</v>
      </c>
      <c r="D32" s="62"/>
      <c r="E32" s="88"/>
      <c r="F32" s="88"/>
      <c r="G32" s="88"/>
      <c r="H32" s="88"/>
      <c r="I32" s="88"/>
      <c r="J32" s="88"/>
      <c r="K32" s="89"/>
    </row>
    <row r="33" spans="1:11" s="64" customFormat="1" ht="15" customHeight="1" x14ac:dyDescent="0.25">
      <c r="A33" s="119" t="s">
        <v>92</v>
      </c>
      <c r="B33" s="62"/>
      <c r="C33" s="120" t="s">
        <v>101</v>
      </c>
      <c r="D33" s="62"/>
      <c r="E33" s="88"/>
      <c r="F33" s="88"/>
      <c r="G33" s="88"/>
      <c r="H33" s="88"/>
      <c r="I33" s="88"/>
      <c r="J33" s="88"/>
      <c r="K33" s="89"/>
    </row>
    <row r="34" spans="1:11" s="64" customFormat="1" ht="15" customHeight="1" x14ac:dyDescent="0.25">
      <c r="A34" s="119" t="s">
        <v>90</v>
      </c>
      <c r="B34" s="62"/>
      <c r="C34" s="120" t="s">
        <v>92</v>
      </c>
      <c r="D34" s="62">
        <v>176417.32</v>
      </c>
      <c r="E34" s="88"/>
      <c r="F34" s="88"/>
      <c r="G34" s="88"/>
      <c r="H34" s="88"/>
      <c r="I34" s="88"/>
      <c r="J34" s="88"/>
      <c r="K34" s="89"/>
    </row>
    <row r="35" spans="1:11" s="64" customFormat="1" ht="15" customHeight="1" x14ac:dyDescent="0.25">
      <c r="A35" s="110" t="s">
        <v>93</v>
      </c>
      <c r="B35" s="62">
        <f>SUM(B37:B40)</f>
        <v>900266.55</v>
      </c>
      <c r="C35" s="120" t="s">
        <v>90</v>
      </c>
      <c r="D35" s="62">
        <v>3354.39</v>
      </c>
      <c r="E35" s="88"/>
      <c r="F35" s="88"/>
      <c r="G35" s="88"/>
      <c r="H35" s="88"/>
      <c r="I35" s="88"/>
      <c r="J35" s="88"/>
      <c r="K35" s="89"/>
    </row>
    <row r="36" spans="1:11" s="64" customFormat="1" ht="15" customHeight="1" x14ac:dyDescent="0.25">
      <c r="A36" s="119" t="s">
        <v>94</v>
      </c>
      <c r="B36" s="62"/>
      <c r="C36" s="111" t="s">
        <v>135</v>
      </c>
      <c r="D36" s="62">
        <f>SUM(D37:D44)</f>
        <v>161869.87999999998</v>
      </c>
      <c r="E36" s="88"/>
      <c r="F36" s="88"/>
      <c r="G36" s="88"/>
      <c r="H36" s="88"/>
      <c r="I36" s="88"/>
      <c r="J36" s="88"/>
      <c r="K36" s="89"/>
    </row>
    <row r="37" spans="1:11" s="64" customFormat="1" ht="15" customHeight="1" x14ac:dyDescent="0.25">
      <c r="A37" s="119" t="s">
        <v>95</v>
      </c>
      <c r="B37" s="62">
        <v>15628.74</v>
      </c>
      <c r="C37" s="120" t="s">
        <v>88</v>
      </c>
      <c r="D37" s="62"/>
      <c r="E37" s="88"/>
      <c r="F37" s="88"/>
      <c r="G37" s="88"/>
      <c r="H37" s="88"/>
      <c r="I37" s="88"/>
      <c r="J37" s="88"/>
      <c r="K37" s="89"/>
    </row>
    <row r="38" spans="1:11" s="64" customFormat="1" ht="15" customHeight="1" x14ac:dyDescent="0.25">
      <c r="A38" s="119" t="s">
        <v>92</v>
      </c>
      <c r="B38" s="62">
        <v>154090.37</v>
      </c>
      <c r="C38" s="120" t="s">
        <v>100</v>
      </c>
      <c r="D38" s="62"/>
      <c r="E38" s="88"/>
      <c r="F38" s="88"/>
      <c r="G38" s="88"/>
      <c r="H38" s="88"/>
      <c r="I38" s="88"/>
      <c r="J38" s="88"/>
      <c r="K38" s="89"/>
    </row>
    <row r="39" spans="1:11" s="64" customFormat="1" ht="15" customHeight="1" x14ac:dyDescent="0.25">
      <c r="A39" s="119" t="s">
        <v>90</v>
      </c>
      <c r="B39" s="62">
        <v>573945.12</v>
      </c>
      <c r="C39" s="120" t="s">
        <v>121</v>
      </c>
      <c r="D39" s="62"/>
      <c r="E39" s="88"/>
      <c r="F39" s="88"/>
      <c r="G39" s="88"/>
      <c r="H39" s="88"/>
      <c r="I39" s="88"/>
      <c r="J39" s="88"/>
      <c r="K39" s="89"/>
    </row>
    <row r="40" spans="1:11" s="64" customFormat="1" ht="15" customHeight="1" x14ac:dyDescent="0.25">
      <c r="A40" s="119" t="s">
        <v>96</v>
      </c>
      <c r="B40" s="62">
        <v>156602.32</v>
      </c>
      <c r="C40" s="120" t="s">
        <v>134</v>
      </c>
      <c r="D40" s="62">
        <v>147548.79999999999</v>
      </c>
      <c r="E40" s="88"/>
      <c r="F40" s="88"/>
      <c r="G40" s="88"/>
      <c r="H40" s="88"/>
      <c r="I40" s="88"/>
      <c r="J40" s="88"/>
      <c r="K40" s="89"/>
    </row>
    <row r="41" spans="1:11" s="64" customFormat="1" ht="15" customHeight="1" x14ac:dyDescent="0.25">
      <c r="A41" s="110" t="s">
        <v>97</v>
      </c>
      <c r="B41" s="62">
        <f>SUM(B42:B44)</f>
        <v>267215.82</v>
      </c>
      <c r="C41" s="120" t="s">
        <v>92</v>
      </c>
      <c r="D41" s="62">
        <v>9771.58</v>
      </c>
      <c r="E41" s="88"/>
      <c r="F41" s="88"/>
      <c r="G41" s="88"/>
      <c r="H41" s="88"/>
      <c r="I41" s="88"/>
      <c r="J41" s="88"/>
      <c r="K41" s="89"/>
    </row>
    <row r="42" spans="1:11" s="64" customFormat="1" ht="15" customHeight="1" x14ac:dyDescent="0.25">
      <c r="A42" s="119" t="s">
        <v>88</v>
      </c>
      <c r="B42" s="62">
        <v>267215.82</v>
      </c>
      <c r="C42" s="120" t="s">
        <v>90</v>
      </c>
      <c r="D42" s="62">
        <v>4549.5</v>
      </c>
      <c r="E42" s="88"/>
      <c r="F42" s="88"/>
      <c r="G42" s="88"/>
      <c r="H42" s="88"/>
      <c r="I42" s="88"/>
      <c r="J42" s="88"/>
      <c r="K42" s="89"/>
    </row>
    <row r="43" spans="1:11" s="64" customFormat="1" ht="15" customHeight="1" x14ac:dyDescent="0.25">
      <c r="A43" s="119" t="s">
        <v>92</v>
      </c>
      <c r="B43" s="62"/>
      <c r="C43" s="120" t="s">
        <v>133</v>
      </c>
      <c r="D43" s="62"/>
      <c r="E43" s="88"/>
      <c r="F43" s="88"/>
      <c r="G43" s="88"/>
      <c r="H43" s="88"/>
      <c r="I43" s="88"/>
      <c r="J43" s="88"/>
      <c r="K43" s="89"/>
    </row>
    <row r="44" spans="1:11" s="64" customFormat="1" ht="15" customHeight="1" x14ac:dyDescent="0.25">
      <c r="A44" s="119" t="s">
        <v>90</v>
      </c>
      <c r="B44" s="62"/>
      <c r="C44" s="120" t="s">
        <v>132</v>
      </c>
      <c r="D44" s="62"/>
      <c r="E44" s="88"/>
      <c r="F44" s="88"/>
      <c r="G44" s="88"/>
      <c r="H44" s="88"/>
      <c r="I44" s="88"/>
      <c r="J44" s="88"/>
      <c r="K44" s="89"/>
    </row>
    <row r="45" spans="1:11" s="64" customFormat="1" ht="15" customHeight="1" x14ac:dyDescent="0.25">
      <c r="A45" s="110" t="s">
        <v>98</v>
      </c>
      <c r="B45" s="62">
        <f>+B54+B63</f>
        <v>259414.12</v>
      </c>
      <c r="C45" s="111" t="s">
        <v>131</v>
      </c>
      <c r="D45" s="62">
        <f>SUM(D46:D52)</f>
        <v>12468973.48</v>
      </c>
      <c r="E45" s="88"/>
      <c r="F45" s="88"/>
      <c r="G45" s="88"/>
      <c r="H45" s="88"/>
      <c r="I45" s="88"/>
      <c r="J45" s="88"/>
      <c r="K45" s="89"/>
    </row>
    <row r="46" spans="1:11" s="64" customFormat="1" ht="15" customHeight="1" x14ac:dyDescent="0.25">
      <c r="A46" s="113" t="s">
        <v>99</v>
      </c>
      <c r="B46" s="62"/>
      <c r="C46" s="120" t="s">
        <v>105</v>
      </c>
      <c r="D46" s="62">
        <v>11542652.220000001</v>
      </c>
      <c r="E46" s="88"/>
      <c r="F46" s="88"/>
      <c r="G46" s="88"/>
      <c r="H46" s="88"/>
      <c r="I46" s="88"/>
      <c r="J46" s="88"/>
      <c r="K46" s="89"/>
    </row>
    <row r="47" spans="1:11" s="64" customFormat="1" ht="15" customHeight="1" x14ac:dyDescent="0.25">
      <c r="A47" s="119" t="s">
        <v>88</v>
      </c>
      <c r="B47" s="62"/>
      <c r="C47" s="120" t="s">
        <v>88</v>
      </c>
      <c r="D47" s="62">
        <v>866173.02</v>
      </c>
      <c r="E47" s="88"/>
      <c r="F47" s="88"/>
      <c r="G47" s="88"/>
      <c r="H47" s="88"/>
      <c r="I47" s="88"/>
      <c r="J47" s="88"/>
      <c r="K47" s="89"/>
    </row>
    <row r="48" spans="1:11" s="64" customFormat="1" ht="15" customHeight="1" x14ac:dyDescent="0.25">
      <c r="A48" s="119" t="s">
        <v>100</v>
      </c>
      <c r="B48" s="62"/>
      <c r="C48" s="120" t="s">
        <v>100</v>
      </c>
      <c r="D48" s="62">
        <v>1585.74</v>
      </c>
      <c r="E48" s="88"/>
      <c r="F48" s="88"/>
      <c r="G48" s="88"/>
      <c r="H48" s="88"/>
      <c r="I48" s="88"/>
      <c r="J48" s="88"/>
      <c r="K48" s="89"/>
    </row>
    <row r="49" spans="1:11" s="64" customFormat="1" ht="15" customHeight="1" x14ac:dyDescent="0.25">
      <c r="A49" s="119" t="s">
        <v>101</v>
      </c>
      <c r="B49" s="62"/>
      <c r="C49" s="120" t="s">
        <v>121</v>
      </c>
      <c r="D49" s="62"/>
      <c r="E49" s="88"/>
      <c r="F49" s="88"/>
      <c r="G49" s="88"/>
      <c r="H49" s="88"/>
      <c r="I49" s="88"/>
      <c r="J49" s="88"/>
      <c r="K49" s="89"/>
    </row>
    <row r="50" spans="1:11" s="64" customFormat="1" ht="15" customHeight="1" x14ac:dyDescent="0.25">
      <c r="A50" s="119" t="s">
        <v>92</v>
      </c>
      <c r="B50" s="62"/>
      <c r="C50" s="120" t="s">
        <v>101</v>
      </c>
      <c r="D50" s="62">
        <v>8019.7</v>
      </c>
      <c r="E50" s="88"/>
      <c r="F50" s="88"/>
      <c r="G50" s="88"/>
      <c r="H50" s="88"/>
      <c r="I50" s="88"/>
      <c r="J50" s="88"/>
      <c r="K50" s="89"/>
    </row>
    <row r="51" spans="1:11" s="64" customFormat="1" ht="15" customHeight="1" x14ac:dyDescent="0.25">
      <c r="A51" s="119" t="s">
        <v>90</v>
      </c>
      <c r="B51" s="62"/>
      <c r="C51" s="120" t="s">
        <v>92</v>
      </c>
      <c r="D51" s="62">
        <v>50542.8</v>
      </c>
      <c r="E51" s="88"/>
      <c r="F51" s="88"/>
      <c r="G51" s="88"/>
      <c r="H51" s="88"/>
      <c r="I51" s="88"/>
      <c r="J51" s="88"/>
      <c r="K51" s="89"/>
    </row>
    <row r="52" spans="1:11" s="64" customFormat="1" ht="15" customHeight="1" x14ac:dyDescent="0.25">
      <c r="A52" s="119" t="s">
        <v>102</v>
      </c>
      <c r="B52" s="62"/>
      <c r="C52" s="120" t="s">
        <v>90</v>
      </c>
      <c r="D52" s="62"/>
      <c r="E52" s="88"/>
      <c r="F52" s="88"/>
      <c r="G52" s="88"/>
      <c r="H52" s="88"/>
      <c r="I52" s="88"/>
      <c r="J52" s="88"/>
      <c r="K52" s="89"/>
    </row>
    <row r="53" spans="1:11" s="64" customFormat="1" ht="15" customHeight="1" x14ac:dyDescent="0.25">
      <c r="A53" s="119" t="s">
        <v>103</v>
      </c>
      <c r="B53" s="62"/>
      <c r="C53" s="111" t="s">
        <v>130</v>
      </c>
      <c r="D53" s="62">
        <f>SUM(D54:D61)</f>
        <v>2426156.42</v>
      </c>
      <c r="E53" s="88"/>
      <c r="F53" s="88"/>
      <c r="G53" s="88"/>
      <c r="H53" s="88"/>
      <c r="I53" s="88"/>
      <c r="J53" s="88"/>
      <c r="K53" s="89"/>
    </row>
    <row r="54" spans="1:11" s="64" customFormat="1" ht="15" customHeight="1" x14ac:dyDescent="0.25">
      <c r="A54" s="113" t="s">
        <v>104</v>
      </c>
      <c r="B54" s="62">
        <f>SUM(B55:B62)</f>
        <v>29825.05</v>
      </c>
      <c r="C54" s="120" t="s">
        <v>129</v>
      </c>
      <c r="D54" s="62">
        <v>724576.22</v>
      </c>
      <c r="E54" s="88"/>
      <c r="F54" s="88"/>
      <c r="G54" s="88"/>
      <c r="H54" s="88"/>
      <c r="I54" s="88"/>
      <c r="J54" s="88"/>
      <c r="K54" s="89"/>
    </row>
    <row r="55" spans="1:11" s="64" customFormat="1" ht="15" customHeight="1" x14ac:dyDescent="0.25">
      <c r="A55" s="119" t="s">
        <v>105</v>
      </c>
      <c r="B55" s="62"/>
      <c r="C55" s="120" t="s">
        <v>88</v>
      </c>
      <c r="D55" s="62"/>
      <c r="E55" s="88"/>
      <c r="F55" s="88"/>
      <c r="G55" s="88"/>
      <c r="H55" s="88"/>
      <c r="I55" s="88"/>
      <c r="J55" s="88"/>
      <c r="K55" s="89"/>
    </row>
    <row r="56" spans="1:11" s="64" customFormat="1" ht="15" customHeight="1" x14ac:dyDescent="0.25">
      <c r="A56" s="119" t="s">
        <v>88</v>
      </c>
      <c r="B56" s="62"/>
      <c r="C56" s="120" t="s">
        <v>100</v>
      </c>
      <c r="D56" s="62">
        <v>103206.07</v>
      </c>
      <c r="E56" s="88"/>
      <c r="F56" s="88"/>
      <c r="G56" s="88"/>
      <c r="H56" s="88"/>
      <c r="I56" s="88"/>
      <c r="J56" s="88"/>
      <c r="K56" s="89"/>
    </row>
    <row r="57" spans="1:11" s="64" customFormat="1" ht="15" customHeight="1" x14ac:dyDescent="0.25">
      <c r="A57" s="119" t="s">
        <v>100</v>
      </c>
      <c r="B57" s="62"/>
      <c r="C57" s="120" t="s">
        <v>121</v>
      </c>
      <c r="D57" s="62"/>
      <c r="E57" s="88"/>
      <c r="F57" s="88"/>
      <c r="G57" s="88"/>
      <c r="H57" s="88"/>
      <c r="I57" s="88"/>
      <c r="J57" s="88"/>
      <c r="K57" s="89"/>
    </row>
    <row r="58" spans="1:11" s="64" customFormat="1" ht="15" customHeight="1" x14ac:dyDescent="0.25">
      <c r="A58" s="119" t="s">
        <v>101</v>
      </c>
      <c r="B58" s="62"/>
      <c r="C58" s="120" t="s">
        <v>101</v>
      </c>
      <c r="D58" s="62">
        <v>3649.27</v>
      </c>
      <c r="E58" s="88"/>
      <c r="F58" s="88"/>
      <c r="G58" s="88"/>
      <c r="H58" s="88"/>
      <c r="I58" s="88"/>
      <c r="J58" s="88"/>
      <c r="K58" s="89"/>
    </row>
    <row r="59" spans="1:11" s="64" customFormat="1" ht="15" customHeight="1" x14ac:dyDescent="0.25">
      <c r="A59" s="119" t="s">
        <v>89</v>
      </c>
      <c r="B59" s="62"/>
      <c r="C59" s="120" t="s">
        <v>128</v>
      </c>
      <c r="D59" s="62">
        <v>4126.1400000000003</v>
      </c>
      <c r="E59" s="88"/>
      <c r="F59" s="88"/>
      <c r="G59" s="88"/>
      <c r="H59" s="88"/>
      <c r="I59" s="88"/>
      <c r="J59" s="88"/>
      <c r="K59" s="89"/>
    </row>
    <row r="60" spans="1:11" s="64" customFormat="1" ht="15" customHeight="1" x14ac:dyDescent="0.25">
      <c r="A60" s="119" t="s">
        <v>90</v>
      </c>
      <c r="B60" s="62">
        <v>29825.05</v>
      </c>
      <c r="C60" s="120" t="s">
        <v>92</v>
      </c>
      <c r="D60" s="62">
        <v>199465.28</v>
      </c>
      <c r="E60" s="88"/>
      <c r="F60" s="88"/>
      <c r="G60" s="88"/>
      <c r="H60" s="88"/>
      <c r="I60" s="88"/>
      <c r="J60" s="88"/>
      <c r="K60" s="89"/>
    </row>
    <row r="61" spans="1:11" s="64" customFormat="1" ht="15" customHeight="1" x14ac:dyDescent="0.25">
      <c r="A61" s="119" t="s">
        <v>102</v>
      </c>
      <c r="B61" s="62"/>
      <c r="C61" s="120" t="s">
        <v>90</v>
      </c>
      <c r="D61" s="62">
        <v>1391133.44</v>
      </c>
      <c r="E61" s="88"/>
      <c r="F61" s="88"/>
      <c r="G61" s="88"/>
      <c r="H61" s="88"/>
      <c r="I61" s="88"/>
      <c r="J61" s="88"/>
      <c r="K61" s="89"/>
    </row>
    <row r="62" spans="1:11" s="64" customFormat="1" ht="15" customHeight="1" x14ac:dyDescent="0.25">
      <c r="A62" s="119" t="s">
        <v>106</v>
      </c>
      <c r="B62" s="62"/>
      <c r="C62" s="111" t="s">
        <v>127</v>
      </c>
      <c r="D62" s="62">
        <f>SUM(D63:D69)</f>
        <v>400186.89</v>
      </c>
      <c r="E62" s="88"/>
      <c r="F62" s="88"/>
      <c r="G62" s="88"/>
      <c r="H62" s="88"/>
      <c r="I62" s="88"/>
      <c r="J62" s="88"/>
      <c r="K62" s="89"/>
    </row>
    <row r="63" spans="1:11" s="64" customFormat="1" ht="15" customHeight="1" x14ac:dyDescent="0.25">
      <c r="A63" s="113" t="s">
        <v>107</v>
      </c>
      <c r="B63" s="62">
        <f>SUM(B64:B71)</f>
        <v>229589.07</v>
      </c>
      <c r="C63" s="120" t="s">
        <v>88</v>
      </c>
      <c r="D63" s="62">
        <v>63597</v>
      </c>
      <c r="E63" s="88"/>
      <c r="F63" s="88"/>
      <c r="G63" s="88"/>
      <c r="H63" s="88"/>
      <c r="I63" s="88"/>
      <c r="J63" s="88"/>
      <c r="K63" s="89"/>
    </row>
    <row r="64" spans="1:11" s="64" customFormat="1" ht="15" customHeight="1" x14ac:dyDescent="0.25">
      <c r="A64" s="119" t="s">
        <v>88</v>
      </c>
      <c r="B64" s="62"/>
      <c r="C64" s="120" t="s">
        <v>100</v>
      </c>
      <c r="D64" s="62">
        <v>9955.2000000000007</v>
      </c>
      <c r="E64" s="88"/>
      <c r="F64" s="88"/>
      <c r="G64" s="88"/>
      <c r="H64" s="88"/>
      <c r="I64" s="88"/>
      <c r="J64" s="88"/>
      <c r="K64" s="89"/>
    </row>
    <row r="65" spans="1:11" s="64" customFormat="1" ht="15" customHeight="1" x14ac:dyDescent="0.25">
      <c r="A65" s="119" t="s">
        <v>100</v>
      </c>
      <c r="B65" s="62"/>
      <c r="C65" s="120" t="s">
        <v>121</v>
      </c>
      <c r="D65" s="62"/>
      <c r="E65" s="88"/>
      <c r="F65" s="88"/>
      <c r="G65" s="88"/>
      <c r="H65" s="88"/>
      <c r="I65" s="88"/>
      <c r="J65" s="88"/>
      <c r="K65" s="89"/>
    </row>
    <row r="66" spans="1:11" s="64" customFormat="1" ht="15" customHeight="1" x14ac:dyDescent="0.25">
      <c r="A66" s="119" t="s">
        <v>101</v>
      </c>
      <c r="B66" s="62"/>
      <c r="C66" s="120" t="s">
        <v>126</v>
      </c>
      <c r="D66" s="62">
        <v>314910.99</v>
      </c>
      <c r="E66" s="88"/>
      <c r="F66" s="88"/>
      <c r="G66" s="88"/>
      <c r="H66" s="88"/>
      <c r="I66" s="88"/>
      <c r="J66" s="88"/>
      <c r="K66" s="89"/>
    </row>
    <row r="67" spans="1:11" s="64" customFormat="1" ht="15" customHeight="1" x14ac:dyDescent="0.25">
      <c r="A67" s="119" t="s">
        <v>92</v>
      </c>
      <c r="B67" s="62">
        <v>13372.71</v>
      </c>
      <c r="C67" s="120" t="s">
        <v>101</v>
      </c>
      <c r="D67" s="62"/>
      <c r="E67" s="88"/>
      <c r="F67" s="88"/>
      <c r="G67" s="88"/>
      <c r="H67" s="88"/>
      <c r="I67" s="88"/>
      <c r="J67" s="88"/>
      <c r="K67" s="89"/>
    </row>
    <row r="68" spans="1:11" s="64" customFormat="1" ht="15" customHeight="1" x14ac:dyDescent="0.25">
      <c r="A68" s="119" t="s">
        <v>90</v>
      </c>
      <c r="B68" s="62">
        <v>14556.08</v>
      </c>
      <c r="C68" s="119" t="s">
        <v>92</v>
      </c>
      <c r="D68" s="62">
        <v>9005.64</v>
      </c>
      <c r="E68" s="88"/>
      <c r="F68" s="88"/>
      <c r="G68" s="88"/>
      <c r="H68" s="88"/>
      <c r="I68" s="88"/>
      <c r="J68" s="88"/>
      <c r="K68" s="89"/>
    </row>
    <row r="69" spans="1:11" s="64" customFormat="1" ht="15" customHeight="1" x14ac:dyDescent="0.25">
      <c r="A69" s="119" t="s">
        <v>102</v>
      </c>
      <c r="B69" s="62"/>
      <c r="C69" s="119" t="s">
        <v>90</v>
      </c>
      <c r="D69" s="62">
        <v>2718.06</v>
      </c>
      <c r="E69" s="88"/>
      <c r="F69" s="88"/>
      <c r="G69" s="88"/>
      <c r="H69" s="88"/>
      <c r="I69" s="88"/>
      <c r="J69" s="88"/>
      <c r="K69" s="89"/>
    </row>
    <row r="70" spans="1:11" s="64" customFormat="1" ht="15" customHeight="1" x14ac:dyDescent="0.25">
      <c r="A70" s="119" t="s">
        <v>103</v>
      </c>
      <c r="B70" s="62"/>
      <c r="C70" s="112" t="s">
        <v>125</v>
      </c>
      <c r="D70" s="62">
        <f>SUM(D71:D73)</f>
        <v>3905205.7600000002</v>
      </c>
      <c r="E70" s="88"/>
      <c r="F70" s="88"/>
      <c r="G70" s="88"/>
      <c r="H70" s="88"/>
      <c r="I70" s="88"/>
      <c r="J70" s="88"/>
      <c r="K70" s="89"/>
    </row>
    <row r="71" spans="1:11" s="64" customFormat="1" ht="15" customHeight="1" x14ac:dyDescent="0.25">
      <c r="A71" s="119" t="s">
        <v>108</v>
      </c>
      <c r="B71" s="62">
        <v>201660.28</v>
      </c>
      <c r="C71" s="119" t="s">
        <v>124</v>
      </c>
      <c r="D71" s="62">
        <v>1176905.3400000001</v>
      </c>
      <c r="E71" s="88"/>
      <c r="F71" s="88"/>
      <c r="G71" s="88"/>
      <c r="H71" s="88"/>
      <c r="I71" s="88"/>
      <c r="J71" s="88"/>
      <c r="K71" s="89"/>
    </row>
    <row r="72" spans="1:11" s="64" customFormat="1" ht="15" customHeight="1" x14ac:dyDescent="0.25">
      <c r="A72" s="91" t="s">
        <v>111</v>
      </c>
      <c r="B72" s="63">
        <f>B11+B14+B18+B21+B26+B45</f>
        <v>23347347.010000002</v>
      </c>
      <c r="C72" s="119" t="s">
        <v>123</v>
      </c>
      <c r="D72" s="62">
        <v>2719203.81</v>
      </c>
      <c r="E72" s="88"/>
      <c r="F72" s="88"/>
      <c r="G72" s="88"/>
      <c r="H72" s="88"/>
      <c r="I72" s="88"/>
      <c r="J72" s="88"/>
      <c r="K72" s="89"/>
    </row>
    <row r="73" spans="1:11" s="64" customFormat="1" ht="15" customHeight="1" x14ac:dyDescent="0.25">
      <c r="A73" s="88"/>
      <c r="B73" s="88"/>
      <c r="C73" s="119" t="s">
        <v>92</v>
      </c>
      <c r="D73" s="62">
        <v>9096.61</v>
      </c>
      <c r="E73" s="88"/>
      <c r="F73" s="88"/>
      <c r="G73" s="88"/>
      <c r="H73" s="88"/>
      <c r="I73" s="88"/>
      <c r="J73" s="88"/>
      <c r="K73" s="89"/>
    </row>
    <row r="74" spans="1:11" s="64" customFormat="1" ht="15" customHeight="1" x14ac:dyDescent="0.25">
      <c r="A74" s="88"/>
      <c r="B74" s="88"/>
      <c r="C74" s="91" t="s">
        <v>112</v>
      </c>
      <c r="D74" s="63">
        <f>D11+D36+D45+D53+D62+D70</f>
        <v>37580887.719999999</v>
      </c>
      <c r="E74" s="90"/>
      <c r="F74" s="88"/>
      <c r="G74" s="88"/>
      <c r="H74" s="88"/>
      <c r="I74" s="88"/>
      <c r="J74" s="88"/>
      <c r="K74" s="89"/>
    </row>
    <row r="75" spans="1:11" x14ac:dyDescent="0.2">
      <c r="A75" s="40" t="s">
        <v>45</v>
      </c>
    </row>
    <row r="76" spans="1:11" x14ac:dyDescent="0.2">
      <c r="B76" s="17"/>
    </row>
    <row r="77" spans="1:11" x14ac:dyDescent="0.2">
      <c r="A77" s="40" t="s">
        <v>10</v>
      </c>
      <c r="D77" s="136"/>
    </row>
    <row r="78" spans="1:11" ht="42.75" customHeight="1" x14ac:dyDescent="0.2">
      <c r="A78" s="157" t="s">
        <v>48</v>
      </c>
      <c r="B78" s="157"/>
      <c r="C78" s="157"/>
      <c r="D78" s="157"/>
      <c r="E78" s="61"/>
      <c r="F78" s="61"/>
      <c r="G78" s="61"/>
      <c r="H78" s="61"/>
      <c r="I78" s="61"/>
      <c r="J78" s="61"/>
      <c r="K78" s="61"/>
    </row>
  </sheetData>
  <mergeCells count="10">
    <mergeCell ref="A78:D78"/>
    <mergeCell ref="A9:B9"/>
    <mergeCell ref="C9:D9"/>
    <mergeCell ref="I9:J9"/>
    <mergeCell ref="G9:H9"/>
    <mergeCell ref="B2:E2"/>
    <mergeCell ref="A7:B7"/>
    <mergeCell ref="F6:J6"/>
    <mergeCell ref="A6:B6"/>
    <mergeCell ref="A4:J4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4"/>
  <sheetViews>
    <sheetView showGridLines="0" zoomScaleNormal="100" workbookViewId="0">
      <selection activeCell="F71" sqref="F71"/>
    </sheetView>
  </sheetViews>
  <sheetFormatPr defaultColWidth="9.140625" defaultRowHeight="12.75" x14ac:dyDescent="0.2"/>
  <cols>
    <col min="1" max="1" width="32.28515625" style="1" bestFit="1" customWidth="1"/>
    <col min="2" max="2" width="11.7109375" style="107" customWidth="1"/>
    <col min="3" max="3" width="12.140625" style="104" customWidth="1"/>
    <col min="4" max="4" width="32.85546875" style="1" bestFit="1" customWidth="1"/>
    <col min="5" max="5" width="15" style="1" customWidth="1"/>
    <col min="6" max="6" width="10.85546875" style="104" bestFit="1" customWidth="1"/>
    <col min="7" max="7" width="32.140625" style="1" bestFit="1" customWidth="1"/>
    <col min="8" max="8" width="10.28515625" style="107" customWidth="1"/>
    <col min="9" max="9" width="10.85546875" style="104" bestFit="1" customWidth="1"/>
    <col min="10" max="10" width="32.140625" style="1" bestFit="1" customWidth="1"/>
    <col min="11" max="11" width="11.5703125" style="1" customWidth="1"/>
    <col min="12" max="12" width="10.85546875" style="104" bestFit="1" customWidth="1"/>
    <col min="13" max="13" width="32.140625" style="1" bestFit="1" customWidth="1"/>
    <col min="14" max="14" width="11.85546875" style="1" customWidth="1"/>
    <col min="15" max="15" width="11.7109375" style="104" customWidth="1"/>
    <col min="16" max="22" width="16.7109375" style="1" customWidth="1"/>
    <col min="23" max="16384" width="9.140625" style="1"/>
  </cols>
  <sheetData>
    <row r="2" spans="1:22" s="6" customFormat="1" ht="60" customHeight="1" x14ac:dyDescent="0.2">
      <c r="A2" s="39"/>
      <c r="B2" s="146" t="s">
        <v>182</v>
      </c>
      <c r="C2" s="146"/>
      <c r="D2" s="146"/>
      <c r="E2" s="146"/>
      <c r="F2" s="146"/>
      <c r="G2" s="146"/>
      <c r="H2" s="39"/>
      <c r="I2" s="39"/>
      <c r="J2" s="39"/>
      <c r="K2" s="39"/>
      <c r="L2" s="105"/>
      <c r="O2" s="105"/>
    </row>
    <row r="3" spans="1:22" s="6" customFormat="1" ht="15.75" x14ac:dyDescent="0.2">
      <c r="B3" s="121"/>
      <c r="C3" s="101"/>
      <c r="D3" s="51"/>
      <c r="E3" s="57"/>
      <c r="F3" s="101"/>
      <c r="G3" s="51"/>
      <c r="H3" s="39"/>
      <c r="I3" s="101"/>
      <c r="L3" s="105"/>
      <c r="O3" s="105"/>
    </row>
    <row r="4" spans="1:22" ht="18.75" customHeight="1" x14ac:dyDescent="0.2">
      <c r="A4" s="155" t="s">
        <v>172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06"/>
      <c r="Q4" s="106"/>
      <c r="R4" s="106"/>
      <c r="S4" s="106"/>
      <c r="T4" s="106"/>
      <c r="U4" s="106"/>
      <c r="V4" s="106"/>
    </row>
    <row r="5" spans="1:22" x14ac:dyDescent="0.2">
      <c r="A5" s="2"/>
      <c r="B5" s="122"/>
      <c r="C5" s="102"/>
      <c r="D5" s="2"/>
      <c r="E5" s="2"/>
      <c r="F5" s="102"/>
      <c r="G5" s="2"/>
      <c r="H5" s="122"/>
      <c r="I5" s="102"/>
      <c r="J5" s="48"/>
      <c r="K5" s="48"/>
    </row>
    <row r="6" spans="1:22" s="108" customFormat="1" ht="24" customHeight="1" x14ac:dyDescent="0.25">
      <c r="A6" s="158" t="s">
        <v>32</v>
      </c>
      <c r="B6" s="158"/>
      <c r="C6" s="158"/>
      <c r="D6" s="158" t="s">
        <v>33</v>
      </c>
      <c r="E6" s="158"/>
      <c r="F6" s="158"/>
      <c r="G6" s="159" t="s">
        <v>34</v>
      </c>
      <c r="H6" s="160"/>
      <c r="I6" s="161"/>
      <c r="J6" s="158" t="s">
        <v>36</v>
      </c>
      <c r="K6" s="158"/>
      <c r="L6" s="158"/>
      <c r="M6" s="158" t="s">
        <v>35</v>
      </c>
      <c r="N6" s="158"/>
      <c r="O6" s="158"/>
    </row>
    <row r="7" spans="1:22" s="108" customFormat="1" ht="24.75" customHeight="1" x14ac:dyDescent="0.25">
      <c r="A7" s="52" t="s">
        <v>110</v>
      </c>
      <c r="B7" s="52" t="s">
        <v>167</v>
      </c>
      <c r="C7" s="103" t="s">
        <v>161</v>
      </c>
      <c r="D7" s="97" t="s">
        <v>110</v>
      </c>
      <c r="E7" s="52" t="s">
        <v>167</v>
      </c>
      <c r="F7" s="103" t="s">
        <v>161</v>
      </c>
      <c r="G7" s="58" t="s">
        <v>110</v>
      </c>
      <c r="H7" s="52" t="s">
        <v>167</v>
      </c>
      <c r="I7" s="103" t="s">
        <v>161</v>
      </c>
      <c r="J7" s="58" t="s">
        <v>110</v>
      </c>
      <c r="K7" s="52" t="s">
        <v>167</v>
      </c>
      <c r="L7" s="103" t="s">
        <v>161</v>
      </c>
      <c r="M7" s="58" t="s">
        <v>110</v>
      </c>
      <c r="N7" s="52" t="s">
        <v>167</v>
      </c>
      <c r="O7" s="103" t="s">
        <v>161</v>
      </c>
    </row>
    <row r="8" spans="1:22" s="108" customFormat="1" ht="15" customHeight="1" x14ac:dyDescent="0.25">
      <c r="A8" s="110" t="s">
        <v>72</v>
      </c>
      <c r="B8" s="130"/>
      <c r="C8" s="138"/>
      <c r="D8" s="111" t="s">
        <v>116</v>
      </c>
      <c r="E8" s="130"/>
      <c r="F8" s="62"/>
      <c r="G8" s="112" t="s">
        <v>143</v>
      </c>
      <c r="H8" s="128"/>
      <c r="I8" s="94"/>
      <c r="J8" s="112" t="s">
        <v>156</v>
      </c>
      <c r="K8" s="128"/>
      <c r="L8" s="62"/>
      <c r="M8" s="110" t="s">
        <v>137</v>
      </c>
      <c r="N8" s="130"/>
      <c r="O8" s="138"/>
    </row>
    <row r="9" spans="1:22" s="108" customFormat="1" ht="15" customHeight="1" x14ac:dyDescent="0.25">
      <c r="A9" s="119" t="s">
        <v>73</v>
      </c>
      <c r="B9" s="115" t="s">
        <v>168</v>
      </c>
      <c r="C9" s="138">
        <v>780524</v>
      </c>
      <c r="D9" s="114" t="s">
        <v>117</v>
      </c>
      <c r="E9" s="130"/>
      <c r="F9" s="138"/>
      <c r="G9" s="115" t="s">
        <v>144</v>
      </c>
      <c r="H9" s="128"/>
      <c r="I9" s="139"/>
      <c r="J9" s="119" t="s">
        <v>157</v>
      </c>
      <c r="K9" s="115" t="s">
        <v>171</v>
      </c>
      <c r="L9" s="138"/>
      <c r="M9" s="119" t="s">
        <v>136</v>
      </c>
      <c r="N9" s="127" t="s">
        <v>170</v>
      </c>
      <c r="O9" s="138"/>
    </row>
    <row r="10" spans="1:22" s="108" customFormat="1" ht="15" customHeight="1" x14ac:dyDescent="0.25">
      <c r="A10" s="119" t="s">
        <v>74</v>
      </c>
      <c r="B10" s="115" t="s">
        <v>168</v>
      </c>
      <c r="C10" s="138">
        <v>2097175</v>
      </c>
      <c r="D10" s="120" t="s">
        <v>129</v>
      </c>
      <c r="E10" s="127" t="s">
        <v>170</v>
      </c>
      <c r="F10" s="138">
        <v>97945</v>
      </c>
      <c r="G10" s="119" t="s">
        <v>145</v>
      </c>
      <c r="H10" s="115" t="s">
        <v>168</v>
      </c>
      <c r="I10" s="139">
        <v>197425</v>
      </c>
      <c r="J10" s="119" t="s">
        <v>88</v>
      </c>
      <c r="K10" s="115" t="s">
        <v>168</v>
      </c>
      <c r="L10" s="138">
        <v>7276</v>
      </c>
      <c r="M10" s="119" t="s">
        <v>95</v>
      </c>
      <c r="N10" s="115" t="s">
        <v>168</v>
      </c>
      <c r="O10" s="138"/>
    </row>
    <row r="11" spans="1:22" s="108" customFormat="1" ht="15" customHeight="1" x14ac:dyDescent="0.25">
      <c r="A11" s="110" t="s">
        <v>75</v>
      </c>
      <c r="B11" s="130"/>
      <c r="C11" s="138"/>
      <c r="D11" s="120" t="s">
        <v>88</v>
      </c>
      <c r="E11" s="115" t="s">
        <v>168</v>
      </c>
      <c r="F11" s="138"/>
      <c r="G11" s="119" t="s">
        <v>146</v>
      </c>
      <c r="H11" s="115" t="s">
        <v>168</v>
      </c>
      <c r="I11" s="139">
        <v>23124</v>
      </c>
      <c r="J11" s="119" t="s">
        <v>158</v>
      </c>
      <c r="K11" s="115" t="s">
        <v>171</v>
      </c>
      <c r="L11" s="138">
        <v>270</v>
      </c>
      <c r="M11" s="119" t="s">
        <v>138</v>
      </c>
      <c r="N11" s="115" t="s">
        <v>171</v>
      </c>
      <c r="O11" s="138"/>
    </row>
    <row r="12" spans="1:22" s="108" customFormat="1" ht="15" customHeight="1" x14ac:dyDescent="0.25">
      <c r="A12" s="119" t="s">
        <v>76</v>
      </c>
      <c r="B12" s="115" t="s">
        <v>168</v>
      </c>
      <c r="C12" s="138"/>
      <c r="D12" s="120" t="s">
        <v>100</v>
      </c>
      <c r="E12" s="115" t="s">
        <v>171</v>
      </c>
      <c r="F12" s="138"/>
      <c r="G12" s="119" t="s">
        <v>147</v>
      </c>
      <c r="H12" s="115" t="s">
        <v>168</v>
      </c>
      <c r="I12" s="139"/>
      <c r="J12" s="119" t="s">
        <v>92</v>
      </c>
      <c r="K12" s="115" t="s">
        <v>168</v>
      </c>
      <c r="L12" s="138">
        <v>2942</v>
      </c>
      <c r="M12" s="119" t="s">
        <v>139</v>
      </c>
      <c r="N12" s="127" t="s">
        <v>170</v>
      </c>
      <c r="O12" s="138"/>
    </row>
    <row r="13" spans="1:22" s="108" customFormat="1" ht="15" customHeight="1" x14ac:dyDescent="0.25">
      <c r="A13" s="119" t="s">
        <v>77</v>
      </c>
      <c r="B13" s="115" t="s">
        <v>168</v>
      </c>
      <c r="C13" s="138"/>
      <c r="D13" s="120" t="s">
        <v>119</v>
      </c>
      <c r="E13" s="114" t="s">
        <v>171</v>
      </c>
      <c r="F13" s="138"/>
      <c r="G13" s="119" t="s">
        <v>148</v>
      </c>
      <c r="H13" s="115" t="s">
        <v>168</v>
      </c>
      <c r="I13" s="139"/>
      <c r="J13" s="119" t="s">
        <v>90</v>
      </c>
      <c r="K13" s="127" t="s">
        <v>170</v>
      </c>
      <c r="L13" s="138"/>
      <c r="M13" s="119" t="s">
        <v>89</v>
      </c>
      <c r="N13" s="115" t="s">
        <v>168</v>
      </c>
      <c r="O13" s="138"/>
    </row>
    <row r="14" spans="1:22" s="108" customFormat="1" ht="15" customHeight="1" x14ac:dyDescent="0.25">
      <c r="A14" s="119" t="s">
        <v>78</v>
      </c>
      <c r="B14" s="115" t="s">
        <v>169</v>
      </c>
      <c r="C14" s="138"/>
      <c r="D14" s="120" t="s">
        <v>101</v>
      </c>
      <c r="E14" s="114" t="s">
        <v>170</v>
      </c>
      <c r="F14" s="138"/>
      <c r="G14" s="119" t="s">
        <v>149</v>
      </c>
      <c r="H14" s="115" t="s">
        <v>168</v>
      </c>
      <c r="I14" s="139"/>
      <c r="J14" s="119" t="s">
        <v>159</v>
      </c>
      <c r="K14" s="115" t="s">
        <v>171</v>
      </c>
      <c r="L14" s="138"/>
      <c r="M14" s="119" t="s">
        <v>140</v>
      </c>
      <c r="N14" s="115" t="s">
        <v>171</v>
      </c>
      <c r="O14" s="138">
        <v>2167909</v>
      </c>
    </row>
    <row r="15" spans="1:22" s="108" customFormat="1" ht="15" customHeight="1" x14ac:dyDescent="0.25">
      <c r="A15" s="110" t="s">
        <v>79</v>
      </c>
      <c r="B15" s="130"/>
      <c r="C15" s="138"/>
      <c r="D15" s="120" t="s">
        <v>92</v>
      </c>
      <c r="E15" s="114" t="s">
        <v>168</v>
      </c>
      <c r="F15" s="138">
        <v>3926</v>
      </c>
      <c r="G15" s="112" t="s">
        <v>150</v>
      </c>
      <c r="H15" s="128"/>
      <c r="I15" s="139"/>
      <c r="J15" s="119" t="s">
        <v>102</v>
      </c>
      <c r="K15" s="115" t="s">
        <v>171</v>
      </c>
      <c r="L15" s="138"/>
      <c r="M15" s="119" t="s">
        <v>90</v>
      </c>
      <c r="N15" s="127" t="s">
        <v>170</v>
      </c>
      <c r="O15" s="138">
        <v>408299</v>
      </c>
    </row>
    <row r="16" spans="1:22" s="108" customFormat="1" ht="15" customHeight="1" x14ac:dyDescent="0.25">
      <c r="A16" s="119" t="s">
        <v>80</v>
      </c>
      <c r="B16" s="115" t="s">
        <v>168</v>
      </c>
      <c r="C16" s="138"/>
      <c r="D16" s="120" t="s">
        <v>90</v>
      </c>
      <c r="E16" s="114" t="s">
        <v>170</v>
      </c>
      <c r="F16" s="138"/>
      <c r="G16" s="115" t="s">
        <v>151</v>
      </c>
      <c r="H16" s="128"/>
      <c r="I16" s="139"/>
      <c r="J16" s="112" t="s">
        <v>160</v>
      </c>
      <c r="K16" s="128"/>
      <c r="L16" s="138"/>
      <c r="M16" s="129" t="s">
        <v>102</v>
      </c>
      <c r="N16" s="115" t="s">
        <v>171</v>
      </c>
      <c r="O16" s="138"/>
    </row>
    <row r="17" spans="1:18" s="108" customFormat="1" ht="15" customHeight="1" x14ac:dyDescent="0.25">
      <c r="A17" s="119" t="s">
        <v>78</v>
      </c>
      <c r="B17" s="115" t="s">
        <v>169</v>
      </c>
      <c r="C17" s="138"/>
      <c r="D17" s="114" t="s">
        <v>120</v>
      </c>
      <c r="E17" s="130"/>
      <c r="F17" s="139"/>
      <c r="G17" s="119" t="s">
        <v>152</v>
      </c>
      <c r="H17" s="115" t="s">
        <v>168</v>
      </c>
      <c r="I17" s="140"/>
      <c r="J17" s="119" t="s">
        <v>157</v>
      </c>
      <c r="K17" s="115" t="s">
        <v>171</v>
      </c>
      <c r="L17" s="138"/>
      <c r="M17" s="119" t="s">
        <v>141</v>
      </c>
      <c r="N17" s="115" t="s">
        <v>171</v>
      </c>
      <c r="O17" s="138"/>
    </row>
    <row r="18" spans="1:18" s="108" customFormat="1" ht="15" customHeight="1" x14ac:dyDescent="0.25">
      <c r="A18" s="110" t="s">
        <v>81</v>
      </c>
      <c r="B18" s="130"/>
      <c r="C18" s="138"/>
      <c r="D18" s="120" t="s">
        <v>105</v>
      </c>
      <c r="E18" s="114" t="s">
        <v>170</v>
      </c>
      <c r="F18" s="139">
        <v>137499</v>
      </c>
      <c r="G18" s="119" t="s">
        <v>153</v>
      </c>
      <c r="H18" s="115" t="s">
        <v>168</v>
      </c>
      <c r="I18" s="138">
        <v>67748</v>
      </c>
      <c r="J18" s="120" t="s">
        <v>88</v>
      </c>
      <c r="K18" s="115" t="s">
        <v>168</v>
      </c>
      <c r="L18" s="138"/>
      <c r="M18" s="119" t="s">
        <v>142</v>
      </c>
      <c r="N18" s="127" t="s">
        <v>170</v>
      </c>
      <c r="O18" s="138"/>
    </row>
    <row r="19" spans="1:18" s="108" customFormat="1" ht="15" customHeight="1" x14ac:dyDescent="0.25">
      <c r="A19" s="119" t="s">
        <v>82</v>
      </c>
      <c r="B19" s="115" t="s">
        <v>168</v>
      </c>
      <c r="C19" s="138"/>
      <c r="D19" s="119" t="s">
        <v>88</v>
      </c>
      <c r="E19" s="115" t="s">
        <v>168</v>
      </c>
      <c r="F19" s="138"/>
      <c r="G19" s="115" t="s">
        <v>154</v>
      </c>
      <c r="H19" s="128"/>
      <c r="I19" s="138"/>
      <c r="J19" s="120" t="s">
        <v>158</v>
      </c>
      <c r="K19" s="115" t="s">
        <v>171</v>
      </c>
      <c r="L19" s="138">
        <v>44817</v>
      </c>
      <c r="M19" s="120" t="s">
        <v>108</v>
      </c>
      <c r="N19" s="115" t="s">
        <v>171</v>
      </c>
      <c r="O19" s="138"/>
    </row>
    <row r="20" spans="1:18" s="108" customFormat="1" ht="15" customHeight="1" x14ac:dyDescent="0.25">
      <c r="A20" s="119" t="s">
        <v>83</v>
      </c>
      <c r="B20" s="115" t="s">
        <v>168</v>
      </c>
      <c r="C20" s="138"/>
      <c r="D20" s="119" t="s">
        <v>100</v>
      </c>
      <c r="E20" s="115" t="s">
        <v>171</v>
      </c>
      <c r="F20" s="138"/>
      <c r="G20" s="119" t="s">
        <v>155</v>
      </c>
      <c r="H20" s="115" t="s">
        <v>168</v>
      </c>
      <c r="I20" s="138">
        <v>1975</v>
      </c>
      <c r="J20" s="120" t="s">
        <v>92</v>
      </c>
      <c r="K20" s="115" t="s">
        <v>168</v>
      </c>
      <c r="L20" s="138">
        <v>193873</v>
      </c>
      <c r="O20" s="64"/>
      <c r="P20" s="90"/>
      <c r="Q20" s="90"/>
      <c r="R20" s="89"/>
    </row>
    <row r="21" spans="1:18" s="108" customFormat="1" ht="15" customHeight="1" x14ac:dyDescent="0.25">
      <c r="A21" s="119" t="s">
        <v>84</v>
      </c>
      <c r="B21" s="115" t="s">
        <v>168</v>
      </c>
      <c r="C21" s="138"/>
      <c r="D21" s="119" t="s">
        <v>121</v>
      </c>
      <c r="E21" s="115" t="s">
        <v>171</v>
      </c>
      <c r="F21" s="138"/>
      <c r="G21" s="90"/>
      <c r="H21" s="90"/>
      <c r="I21" s="89"/>
      <c r="J21" s="119" t="s">
        <v>90</v>
      </c>
      <c r="K21" s="127" t="s">
        <v>170</v>
      </c>
      <c r="L21" s="138">
        <v>31203</v>
      </c>
    </row>
    <row r="22" spans="1:18" s="108" customFormat="1" ht="15" customHeight="1" x14ac:dyDescent="0.25">
      <c r="A22" s="119" t="s">
        <v>85</v>
      </c>
      <c r="B22" s="115" t="s">
        <v>168</v>
      </c>
      <c r="C22" s="138"/>
      <c r="D22" s="119" t="s">
        <v>101</v>
      </c>
      <c r="E22" s="115" t="s">
        <v>170</v>
      </c>
      <c r="F22" s="138"/>
      <c r="G22" s="88"/>
      <c r="H22" s="88"/>
      <c r="I22" s="88"/>
      <c r="J22" s="119" t="s">
        <v>159</v>
      </c>
      <c r="K22" s="115" t="s">
        <v>171</v>
      </c>
      <c r="L22" s="138">
        <v>58617</v>
      </c>
    </row>
    <row r="23" spans="1:18" s="108" customFormat="1" ht="15" customHeight="1" x14ac:dyDescent="0.25">
      <c r="A23" s="110" t="s">
        <v>86</v>
      </c>
      <c r="B23" s="130"/>
      <c r="C23" s="138"/>
      <c r="D23" s="120" t="s">
        <v>92</v>
      </c>
      <c r="E23" s="114" t="s">
        <v>168</v>
      </c>
      <c r="F23" s="138">
        <v>21641</v>
      </c>
      <c r="G23" s="88"/>
      <c r="H23" s="88"/>
      <c r="I23" s="88"/>
      <c r="J23" s="88"/>
      <c r="K23" s="88"/>
      <c r="L23" s="88"/>
      <c r="M23" s="90"/>
      <c r="N23" s="90"/>
      <c r="O23" s="89"/>
      <c r="P23" s="77"/>
      <c r="Q23" s="77"/>
      <c r="R23" s="77"/>
    </row>
    <row r="24" spans="1:18" s="108" customFormat="1" ht="15" customHeight="1" x14ac:dyDescent="0.25">
      <c r="A24" s="113" t="s">
        <v>87</v>
      </c>
      <c r="B24" s="130"/>
      <c r="C24" s="138"/>
      <c r="D24" s="120" t="s">
        <v>90</v>
      </c>
      <c r="E24" s="114" t="s">
        <v>170</v>
      </c>
      <c r="F24" s="138">
        <v>157</v>
      </c>
      <c r="G24" s="88"/>
      <c r="H24" s="88"/>
      <c r="I24" s="88"/>
      <c r="J24" s="88"/>
      <c r="K24" s="88"/>
      <c r="L24" s="88"/>
      <c r="M24" s="88"/>
      <c r="N24" s="88"/>
      <c r="O24" s="88"/>
      <c r="P24" s="77"/>
      <c r="Q24" s="77"/>
      <c r="R24" s="77"/>
    </row>
    <row r="25" spans="1:18" s="108" customFormat="1" ht="15" customHeight="1" x14ac:dyDescent="0.25">
      <c r="A25" s="119" t="s">
        <v>88</v>
      </c>
      <c r="B25" s="115" t="s">
        <v>168</v>
      </c>
      <c r="C25" s="138">
        <v>76928</v>
      </c>
      <c r="D25" s="114" t="s">
        <v>122</v>
      </c>
      <c r="E25" s="130"/>
      <c r="F25" s="138"/>
      <c r="G25" s="88"/>
      <c r="H25" s="88"/>
      <c r="I25" s="88"/>
      <c r="J25" s="88"/>
      <c r="K25" s="88"/>
      <c r="L25" s="88"/>
      <c r="M25" s="88"/>
      <c r="N25" s="88"/>
      <c r="O25" s="88"/>
      <c r="P25" s="77"/>
      <c r="Q25" s="77"/>
      <c r="R25" s="77"/>
    </row>
    <row r="26" spans="1:18" s="108" customFormat="1" ht="15" customHeight="1" x14ac:dyDescent="0.25">
      <c r="A26" s="119" t="s">
        <v>89</v>
      </c>
      <c r="B26" s="115" t="s">
        <v>168</v>
      </c>
      <c r="C26" s="138"/>
      <c r="D26" s="120" t="s">
        <v>129</v>
      </c>
      <c r="E26" s="114" t="s">
        <v>170</v>
      </c>
      <c r="F26" s="138">
        <v>725875</v>
      </c>
      <c r="G26" s="88"/>
      <c r="H26" s="88"/>
      <c r="I26" s="88"/>
      <c r="J26" s="88"/>
      <c r="K26" s="88"/>
      <c r="L26" s="88"/>
      <c r="M26" s="88"/>
      <c r="N26" s="88"/>
      <c r="O26" s="88"/>
    </row>
    <row r="27" spans="1:18" s="108" customFormat="1" ht="15" customHeight="1" x14ac:dyDescent="0.25">
      <c r="A27" s="119" t="s">
        <v>90</v>
      </c>
      <c r="B27" s="115" t="s">
        <v>170</v>
      </c>
      <c r="C27" s="138"/>
      <c r="D27" s="120" t="s">
        <v>95</v>
      </c>
      <c r="E27" s="115" t="s">
        <v>168</v>
      </c>
      <c r="F27" s="138"/>
      <c r="G27" s="88"/>
      <c r="H27" s="88"/>
      <c r="I27" s="88"/>
      <c r="J27" s="88"/>
      <c r="K27" s="88"/>
      <c r="L27" s="88"/>
      <c r="M27" s="88"/>
      <c r="N27" s="88"/>
      <c r="O27" s="88"/>
    </row>
    <row r="28" spans="1:18" s="108" customFormat="1" ht="15" customHeight="1" x14ac:dyDescent="0.25">
      <c r="A28" s="113" t="s">
        <v>91</v>
      </c>
      <c r="B28" s="130"/>
      <c r="C28" s="138"/>
      <c r="D28" s="120" t="s">
        <v>100</v>
      </c>
      <c r="E28" s="115" t="s">
        <v>171</v>
      </c>
      <c r="F28" s="138"/>
      <c r="G28" s="88"/>
      <c r="H28" s="88"/>
      <c r="I28" s="88"/>
      <c r="J28" s="88"/>
      <c r="K28" s="88"/>
      <c r="L28" s="88"/>
      <c r="M28" s="88"/>
      <c r="N28" s="88"/>
      <c r="O28" s="88"/>
    </row>
    <row r="29" spans="1:18" s="108" customFormat="1" ht="15" customHeight="1" x14ac:dyDescent="0.25">
      <c r="A29" s="119" t="s">
        <v>88</v>
      </c>
      <c r="B29" s="115" t="s">
        <v>168</v>
      </c>
      <c r="C29" s="138"/>
      <c r="D29" s="120" t="s">
        <v>121</v>
      </c>
      <c r="E29" s="115" t="s">
        <v>171</v>
      </c>
      <c r="F29" s="138"/>
      <c r="G29" s="88"/>
      <c r="H29" s="88"/>
      <c r="I29" s="88"/>
      <c r="J29" s="88"/>
      <c r="K29" s="88"/>
      <c r="L29" s="88"/>
      <c r="M29" s="88"/>
      <c r="N29" s="88"/>
      <c r="O29" s="88"/>
    </row>
    <row r="30" spans="1:18" s="108" customFormat="1" ht="15" customHeight="1" x14ac:dyDescent="0.25">
      <c r="A30" s="119" t="s">
        <v>92</v>
      </c>
      <c r="B30" s="115" t="s">
        <v>168</v>
      </c>
      <c r="C30" s="138"/>
      <c r="D30" s="120" t="s">
        <v>101</v>
      </c>
      <c r="E30" s="115" t="s">
        <v>170</v>
      </c>
      <c r="F30" s="138"/>
      <c r="G30" s="88"/>
      <c r="H30" s="88"/>
      <c r="I30" s="88"/>
      <c r="J30" s="88"/>
      <c r="K30" s="88"/>
      <c r="L30" s="88"/>
      <c r="M30" s="88"/>
      <c r="N30" s="88"/>
      <c r="O30" s="88"/>
    </row>
    <row r="31" spans="1:18" s="108" customFormat="1" ht="15" customHeight="1" x14ac:dyDescent="0.25">
      <c r="A31" s="119" t="s">
        <v>90</v>
      </c>
      <c r="B31" s="115" t="s">
        <v>170</v>
      </c>
      <c r="C31" s="138"/>
      <c r="D31" s="120" t="s">
        <v>92</v>
      </c>
      <c r="E31" s="114" t="s">
        <v>168</v>
      </c>
      <c r="F31" s="138">
        <v>20116</v>
      </c>
      <c r="G31" s="88"/>
      <c r="H31" s="88"/>
      <c r="I31" s="88"/>
      <c r="J31" s="88"/>
      <c r="K31" s="88"/>
      <c r="L31" s="88"/>
      <c r="M31" s="88"/>
      <c r="N31" s="88"/>
      <c r="O31" s="88"/>
    </row>
    <row r="32" spans="1:18" s="108" customFormat="1" ht="15" customHeight="1" x14ac:dyDescent="0.25">
      <c r="A32" s="113" t="s">
        <v>93</v>
      </c>
      <c r="B32" s="130"/>
      <c r="C32" s="138"/>
      <c r="D32" s="120" t="s">
        <v>90</v>
      </c>
      <c r="E32" s="114" t="s">
        <v>170</v>
      </c>
      <c r="F32" s="138">
        <v>2379</v>
      </c>
      <c r="G32" s="88"/>
      <c r="H32" s="88"/>
      <c r="I32" s="88"/>
      <c r="J32" s="88"/>
      <c r="K32" s="88"/>
      <c r="L32" s="88"/>
      <c r="M32" s="88"/>
      <c r="N32" s="88"/>
      <c r="O32" s="88"/>
    </row>
    <row r="33" spans="1:15" s="108" customFormat="1" ht="15" customHeight="1" x14ac:dyDescent="0.25">
      <c r="A33" s="119" t="s">
        <v>94</v>
      </c>
      <c r="B33" s="115" t="s">
        <v>168</v>
      </c>
      <c r="C33" s="138"/>
      <c r="D33" s="111" t="s">
        <v>135</v>
      </c>
      <c r="E33" s="130"/>
      <c r="F33" s="138"/>
      <c r="G33" s="88"/>
      <c r="H33" s="88"/>
      <c r="I33" s="88"/>
      <c r="J33" s="88"/>
      <c r="K33" s="88"/>
      <c r="L33" s="88"/>
      <c r="M33" s="88"/>
      <c r="N33" s="88"/>
      <c r="O33" s="88"/>
    </row>
    <row r="34" spans="1:15" s="108" customFormat="1" ht="15" customHeight="1" x14ac:dyDescent="0.25">
      <c r="A34" s="119" t="s">
        <v>95</v>
      </c>
      <c r="B34" s="115" t="s">
        <v>168</v>
      </c>
      <c r="C34" s="138">
        <v>5158</v>
      </c>
      <c r="D34" s="120" t="s">
        <v>88</v>
      </c>
      <c r="E34" s="114" t="s">
        <v>168</v>
      </c>
      <c r="F34" s="138"/>
      <c r="G34" s="88"/>
      <c r="H34" s="88"/>
      <c r="I34" s="88"/>
      <c r="J34" s="88"/>
      <c r="K34" s="88"/>
      <c r="L34" s="88"/>
      <c r="M34" s="88"/>
      <c r="N34" s="88"/>
      <c r="O34" s="88"/>
    </row>
    <row r="35" spans="1:15" s="108" customFormat="1" ht="15" customHeight="1" x14ac:dyDescent="0.25">
      <c r="A35" s="119" t="s">
        <v>92</v>
      </c>
      <c r="B35" s="115" t="s">
        <v>168</v>
      </c>
      <c r="C35" s="138">
        <v>17333</v>
      </c>
      <c r="D35" s="120" t="s">
        <v>100</v>
      </c>
      <c r="E35" s="114" t="s">
        <v>171</v>
      </c>
      <c r="F35" s="138"/>
      <c r="G35" s="88"/>
      <c r="H35" s="88"/>
      <c r="I35" s="88"/>
      <c r="J35" s="88"/>
      <c r="K35" s="88"/>
      <c r="L35" s="88"/>
      <c r="M35" s="88"/>
      <c r="N35" s="88"/>
      <c r="O35" s="88"/>
    </row>
    <row r="36" spans="1:15" s="108" customFormat="1" ht="15" customHeight="1" x14ac:dyDescent="0.25">
      <c r="A36" s="119" t="s">
        <v>90</v>
      </c>
      <c r="B36" s="115" t="s">
        <v>170</v>
      </c>
      <c r="C36" s="138">
        <v>5283</v>
      </c>
      <c r="D36" s="120" t="s">
        <v>121</v>
      </c>
      <c r="E36" s="114" t="s">
        <v>171</v>
      </c>
      <c r="F36" s="138"/>
      <c r="G36" s="88"/>
      <c r="H36" s="88"/>
      <c r="I36" s="88"/>
      <c r="J36" s="88"/>
      <c r="K36" s="88"/>
      <c r="L36" s="88"/>
      <c r="M36" s="88"/>
      <c r="N36" s="88"/>
      <c r="O36" s="88"/>
    </row>
    <row r="37" spans="1:15" s="108" customFormat="1" ht="15" customHeight="1" x14ac:dyDescent="0.25">
      <c r="A37" s="119" t="s">
        <v>96</v>
      </c>
      <c r="B37" s="115" t="s">
        <v>168</v>
      </c>
      <c r="C37" s="138">
        <v>9643</v>
      </c>
      <c r="D37" s="120" t="s">
        <v>134</v>
      </c>
      <c r="E37" s="114" t="s">
        <v>170</v>
      </c>
      <c r="F37" s="138">
        <v>301120</v>
      </c>
      <c r="G37" s="88"/>
      <c r="H37" s="88"/>
      <c r="I37" s="88"/>
      <c r="J37" s="88"/>
      <c r="K37" s="88"/>
      <c r="L37" s="88"/>
      <c r="M37" s="88"/>
      <c r="N37" s="88"/>
      <c r="O37" s="88"/>
    </row>
    <row r="38" spans="1:15" s="108" customFormat="1" ht="15" customHeight="1" x14ac:dyDescent="0.25">
      <c r="A38" s="110" t="s">
        <v>97</v>
      </c>
      <c r="B38" s="130"/>
      <c r="C38" s="138"/>
      <c r="D38" s="120" t="s">
        <v>92</v>
      </c>
      <c r="E38" s="114" t="s">
        <v>168</v>
      </c>
      <c r="F38" s="138">
        <v>9971</v>
      </c>
      <c r="G38" s="88"/>
      <c r="H38" s="88"/>
      <c r="I38" s="88"/>
      <c r="J38" s="88"/>
      <c r="K38" s="88"/>
      <c r="L38" s="88"/>
      <c r="M38" s="88"/>
      <c r="N38" s="88"/>
      <c r="O38" s="88"/>
    </row>
    <row r="39" spans="1:15" s="108" customFormat="1" ht="15" customHeight="1" x14ac:dyDescent="0.25">
      <c r="A39" s="119" t="s">
        <v>88</v>
      </c>
      <c r="B39" s="115" t="s">
        <v>168</v>
      </c>
      <c r="C39" s="138">
        <v>19238</v>
      </c>
      <c r="D39" s="120" t="s">
        <v>90</v>
      </c>
      <c r="E39" s="114" t="s">
        <v>170</v>
      </c>
      <c r="F39" s="138">
        <v>3370</v>
      </c>
      <c r="G39" s="88"/>
      <c r="H39" s="88"/>
      <c r="I39" s="88"/>
      <c r="J39" s="88"/>
      <c r="K39" s="88"/>
      <c r="L39" s="88"/>
      <c r="M39" s="88"/>
      <c r="N39" s="88"/>
      <c r="O39" s="88"/>
    </row>
    <row r="40" spans="1:15" s="108" customFormat="1" ht="15" customHeight="1" x14ac:dyDescent="0.25">
      <c r="A40" s="119" t="s">
        <v>92</v>
      </c>
      <c r="B40" s="115" t="s">
        <v>168</v>
      </c>
      <c r="C40" s="138"/>
      <c r="D40" s="120" t="s">
        <v>133</v>
      </c>
      <c r="E40" s="114" t="s">
        <v>170</v>
      </c>
      <c r="F40" s="138"/>
      <c r="G40" s="88"/>
      <c r="H40" s="88"/>
      <c r="I40" s="88"/>
      <c r="J40" s="88"/>
      <c r="K40" s="88"/>
      <c r="L40" s="88"/>
      <c r="M40" s="88"/>
      <c r="N40" s="88"/>
      <c r="O40" s="88"/>
    </row>
    <row r="41" spans="1:15" s="108" customFormat="1" ht="15" customHeight="1" x14ac:dyDescent="0.25">
      <c r="A41" s="119" t="s">
        <v>90</v>
      </c>
      <c r="B41" s="115" t="s">
        <v>170</v>
      </c>
      <c r="C41" s="138"/>
      <c r="D41" s="120" t="s">
        <v>132</v>
      </c>
      <c r="E41" s="114" t="s">
        <v>171</v>
      </c>
      <c r="F41" s="138"/>
      <c r="G41" s="88"/>
      <c r="H41" s="88"/>
      <c r="I41" s="88"/>
      <c r="J41" s="88"/>
      <c r="K41" s="88"/>
      <c r="L41" s="88"/>
      <c r="M41" s="88"/>
      <c r="N41" s="88"/>
      <c r="O41" s="88"/>
    </row>
    <row r="42" spans="1:15" s="108" customFormat="1" ht="15" customHeight="1" x14ac:dyDescent="0.25">
      <c r="A42" s="110" t="s">
        <v>98</v>
      </c>
      <c r="B42" s="130"/>
      <c r="C42" s="138"/>
      <c r="D42" s="111" t="s">
        <v>131</v>
      </c>
      <c r="E42" s="130"/>
      <c r="F42" s="138"/>
      <c r="G42" s="88"/>
      <c r="H42" s="88"/>
      <c r="I42" s="88"/>
      <c r="J42" s="88"/>
      <c r="K42" s="88"/>
      <c r="L42" s="88"/>
      <c r="M42" s="88"/>
      <c r="N42" s="88"/>
      <c r="O42" s="88"/>
    </row>
    <row r="43" spans="1:15" s="108" customFormat="1" ht="15" customHeight="1" x14ac:dyDescent="0.25">
      <c r="A43" s="113" t="s">
        <v>99</v>
      </c>
      <c r="B43" s="130"/>
      <c r="C43" s="138"/>
      <c r="D43" s="120" t="s">
        <v>105</v>
      </c>
      <c r="E43" s="114" t="s">
        <v>170</v>
      </c>
      <c r="F43" s="138">
        <v>1128314</v>
      </c>
      <c r="G43" s="88"/>
      <c r="H43" s="88"/>
      <c r="I43" s="88"/>
      <c r="J43" s="88"/>
      <c r="K43" s="88"/>
      <c r="L43" s="88"/>
      <c r="M43" s="88"/>
      <c r="N43" s="88"/>
      <c r="O43" s="88"/>
    </row>
    <row r="44" spans="1:15" s="108" customFormat="1" ht="15" customHeight="1" x14ac:dyDescent="0.25">
      <c r="A44" s="119" t="s">
        <v>88</v>
      </c>
      <c r="B44" s="115" t="s">
        <v>168</v>
      </c>
      <c r="C44" s="138"/>
      <c r="D44" s="120" t="s">
        <v>88</v>
      </c>
      <c r="E44" s="114" t="s">
        <v>168</v>
      </c>
      <c r="F44" s="138">
        <v>18034</v>
      </c>
      <c r="G44" s="88"/>
      <c r="H44" s="88"/>
      <c r="I44" s="88"/>
      <c r="J44" s="88"/>
      <c r="K44" s="88"/>
      <c r="L44" s="88"/>
      <c r="M44" s="88"/>
      <c r="N44" s="88"/>
      <c r="O44" s="88"/>
    </row>
    <row r="45" spans="1:15" s="108" customFormat="1" ht="15" customHeight="1" x14ac:dyDescent="0.25">
      <c r="A45" s="119" t="s">
        <v>100</v>
      </c>
      <c r="B45" s="115" t="s">
        <v>170</v>
      </c>
      <c r="C45" s="138"/>
      <c r="D45" s="120" t="s">
        <v>100</v>
      </c>
      <c r="E45" s="114" t="s">
        <v>171</v>
      </c>
      <c r="F45" s="138">
        <v>12198</v>
      </c>
      <c r="G45" s="88"/>
      <c r="H45" s="88"/>
      <c r="I45" s="88"/>
      <c r="J45" s="88"/>
      <c r="K45" s="88"/>
      <c r="L45" s="88"/>
      <c r="M45" s="88"/>
      <c r="N45" s="88"/>
      <c r="O45" s="88"/>
    </row>
    <row r="46" spans="1:15" s="108" customFormat="1" ht="15" customHeight="1" x14ac:dyDescent="0.25">
      <c r="A46" s="119" t="s">
        <v>101</v>
      </c>
      <c r="B46" s="115" t="s">
        <v>170</v>
      </c>
      <c r="C46" s="138"/>
      <c r="D46" s="120" t="s">
        <v>121</v>
      </c>
      <c r="E46" s="114" t="s">
        <v>171</v>
      </c>
      <c r="F46" s="138"/>
      <c r="G46" s="88"/>
      <c r="H46" s="88"/>
      <c r="I46" s="88"/>
      <c r="J46" s="88"/>
      <c r="K46" s="88"/>
      <c r="L46" s="88"/>
      <c r="M46" s="88"/>
      <c r="N46" s="88"/>
      <c r="O46" s="88"/>
    </row>
    <row r="47" spans="1:15" s="108" customFormat="1" ht="15" customHeight="1" x14ac:dyDescent="0.25">
      <c r="A47" s="119" t="s">
        <v>92</v>
      </c>
      <c r="B47" s="115" t="s">
        <v>168</v>
      </c>
      <c r="C47" s="138"/>
      <c r="D47" s="120" t="s">
        <v>101</v>
      </c>
      <c r="E47" s="114" t="s">
        <v>170</v>
      </c>
      <c r="F47" s="138">
        <v>806</v>
      </c>
      <c r="G47" s="88"/>
      <c r="H47" s="88"/>
      <c r="I47" s="88"/>
      <c r="J47" s="88"/>
      <c r="K47" s="88"/>
      <c r="L47" s="88"/>
      <c r="M47" s="88"/>
      <c r="N47" s="88"/>
      <c r="O47" s="88"/>
    </row>
    <row r="48" spans="1:15" s="108" customFormat="1" ht="15" customHeight="1" x14ac:dyDescent="0.25">
      <c r="A48" s="119" t="s">
        <v>90</v>
      </c>
      <c r="B48" s="115" t="s">
        <v>170</v>
      </c>
      <c r="C48" s="138"/>
      <c r="D48" s="120" t="s">
        <v>92</v>
      </c>
      <c r="E48" s="114" t="s">
        <v>168</v>
      </c>
      <c r="F48" s="138">
        <v>10940</v>
      </c>
      <c r="G48" s="88"/>
      <c r="H48" s="88"/>
      <c r="I48" s="88"/>
      <c r="J48" s="88"/>
      <c r="K48" s="88"/>
      <c r="L48" s="88"/>
      <c r="M48" s="88"/>
      <c r="N48" s="88"/>
      <c r="O48" s="88"/>
    </row>
    <row r="49" spans="1:15" s="108" customFormat="1" ht="15" customHeight="1" x14ac:dyDescent="0.25">
      <c r="A49" s="119" t="s">
        <v>102</v>
      </c>
      <c r="B49" s="115" t="s">
        <v>171</v>
      </c>
      <c r="C49" s="138"/>
      <c r="D49" s="120" t="s">
        <v>90</v>
      </c>
      <c r="E49" s="114" t="s">
        <v>170</v>
      </c>
      <c r="F49" s="138"/>
      <c r="G49" s="88"/>
      <c r="H49" s="88"/>
      <c r="I49" s="88"/>
      <c r="J49" s="88"/>
      <c r="K49" s="88"/>
      <c r="L49" s="88"/>
      <c r="M49" s="88"/>
      <c r="N49" s="88"/>
      <c r="O49" s="88"/>
    </row>
    <row r="50" spans="1:15" s="108" customFormat="1" ht="15" customHeight="1" x14ac:dyDescent="0.25">
      <c r="A50" s="119" t="s">
        <v>103</v>
      </c>
      <c r="B50" s="115" t="s">
        <v>171</v>
      </c>
      <c r="C50" s="138"/>
      <c r="D50" s="111" t="s">
        <v>130</v>
      </c>
      <c r="E50" s="130"/>
      <c r="F50" s="138"/>
      <c r="G50" s="88"/>
      <c r="H50" s="88"/>
      <c r="I50" s="88"/>
      <c r="J50" s="88"/>
      <c r="K50" s="88"/>
      <c r="L50" s="88"/>
      <c r="M50" s="88"/>
      <c r="N50" s="88"/>
      <c r="O50" s="88"/>
    </row>
    <row r="51" spans="1:15" s="108" customFormat="1" ht="15" customHeight="1" x14ac:dyDescent="0.25">
      <c r="A51" s="113" t="s">
        <v>104</v>
      </c>
      <c r="B51" s="130"/>
      <c r="C51" s="138"/>
      <c r="D51" s="120" t="s">
        <v>129</v>
      </c>
      <c r="E51" s="114" t="s">
        <v>170</v>
      </c>
      <c r="F51" s="138">
        <v>256034</v>
      </c>
      <c r="G51" s="88"/>
      <c r="H51" s="88"/>
      <c r="I51" s="88"/>
      <c r="J51" s="88"/>
      <c r="K51" s="88"/>
      <c r="L51" s="88"/>
      <c r="M51" s="88"/>
      <c r="N51" s="88"/>
      <c r="O51" s="88"/>
    </row>
    <row r="52" spans="1:15" s="108" customFormat="1" ht="15" customHeight="1" x14ac:dyDescent="0.25">
      <c r="A52" s="119" t="s">
        <v>105</v>
      </c>
      <c r="B52" s="115" t="s">
        <v>170</v>
      </c>
      <c r="C52" s="138"/>
      <c r="D52" s="120" t="s">
        <v>88</v>
      </c>
      <c r="E52" s="114" t="s">
        <v>168</v>
      </c>
      <c r="F52" s="138"/>
      <c r="G52" s="88"/>
      <c r="H52" s="88"/>
      <c r="I52" s="88"/>
      <c r="J52" s="88"/>
      <c r="K52" s="88"/>
      <c r="L52" s="88"/>
      <c r="M52" s="88"/>
      <c r="N52" s="88"/>
      <c r="O52" s="88"/>
    </row>
    <row r="53" spans="1:15" s="108" customFormat="1" ht="15" customHeight="1" x14ac:dyDescent="0.25">
      <c r="A53" s="119" t="s">
        <v>88</v>
      </c>
      <c r="B53" s="115" t="s">
        <v>168</v>
      </c>
      <c r="C53" s="138"/>
      <c r="D53" s="120" t="s">
        <v>100</v>
      </c>
      <c r="E53" s="114" t="s">
        <v>171</v>
      </c>
      <c r="F53" s="138">
        <v>32353</v>
      </c>
      <c r="G53" s="88"/>
      <c r="H53" s="88"/>
      <c r="I53" s="88"/>
      <c r="J53" s="88"/>
      <c r="K53" s="88"/>
      <c r="L53" s="88"/>
      <c r="M53" s="88"/>
      <c r="N53" s="88"/>
      <c r="O53" s="88"/>
    </row>
    <row r="54" spans="1:15" s="108" customFormat="1" ht="15" customHeight="1" x14ac:dyDescent="0.25">
      <c r="A54" s="119" t="s">
        <v>100</v>
      </c>
      <c r="B54" s="115" t="s">
        <v>170</v>
      </c>
      <c r="C54" s="138"/>
      <c r="D54" s="120" t="s">
        <v>121</v>
      </c>
      <c r="E54" s="114" t="s">
        <v>171</v>
      </c>
      <c r="F54" s="138"/>
      <c r="G54" s="88"/>
      <c r="H54" s="88"/>
      <c r="I54" s="88"/>
      <c r="J54" s="88"/>
      <c r="K54" s="88"/>
      <c r="L54" s="88"/>
      <c r="M54" s="88"/>
      <c r="N54" s="88"/>
      <c r="O54" s="88"/>
    </row>
    <row r="55" spans="1:15" s="108" customFormat="1" ht="15" customHeight="1" x14ac:dyDescent="0.25">
      <c r="A55" s="119" t="s">
        <v>101</v>
      </c>
      <c r="B55" s="115" t="s">
        <v>170</v>
      </c>
      <c r="C55" s="138"/>
      <c r="D55" s="120" t="s">
        <v>101</v>
      </c>
      <c r="E55" s="114" t="s">
        <v>170</v>
      </c>
      <c r="F55" s="138">
        <v>322167</v>
      </c>
      <c r="G55" s="88"/>
      <c r="H55" s="88"/>
      <c r="I55" s="88"/>
      <c r="J55" s="88"/>
      <c r="K55" s="88"/>
      <c r="L55" s="88"/>
      <c r="M55" s="88"/>
      <c r="N55" s="88"/>
      <c r="O55" s="88"/>
    </row>
    <row r="56" spans="1:15" s="108" customFormat="1" ht="15" customHeight="1" x14ac:dyDescent="0.25">
      <c r="A56" s="119" t="s">
        <v>89</v>
      </c>
      <c r="B56" s="115" t="s">
        <v>168</v>
      </c>
      <c r="C56" s="138"/>
      <c r="D56" s="120" t="s">
        <v>128</v>
      </c>
      <c r="E56" s="114" t="s">
        <v>171</v>
      </c>
      <c r="F56" s="138">
        <v>7641</v>
      </c>
      <c r="G56" s="88"/>
      <c r="H56" s="88"/>
      <c r="I56" s="88"/>
      <c r="J56" s="88"/>
      <c r="K56" s="88"/>
      <c r="L56" s="88"/>
      <c r="M56" s="88"/>
      <c r="N56" s="88"/>
      <c r="O56" s="88"/>
    </row>
    <row r="57" spans="1:15" s="108" customFormat="1" ht="15" customHeight="1" x14ac:dyDescent="0.25">
      <c r="A57" s="119" t="s">
        <v>90</v>
      </c>
      <c r="B57" s="115" t="s">
        <v>170</v>
      </c>
      <c r="C57" s="138">
        <v>1943</v>
      </c>
      <c r="D57" s="120" t="s">
        <v>92</v>
      </c>
      <c r="E57" s="114" t="s">
        <v>168</v>
      </c>
      <c r="F57" s="138">
        <v>12721</v>
      </c>
      <c r="G57" s="88"/>
      <c r="H57" s="88"/>
      <c r="I57" s="88"/>
      <c r="J57" s="88"/>
      <c r="K57" s="88"/>
      <c r="L57" s="88"/>
      <c r="M57" s="88"/>
      <c r="N57" s="88"/>
      <c r="O57" s="88"/>
    </row>
    <row r="58" spans="1:15" s="108" customFormat="1" ht="15" customHeight="1" x14ac:dyDescent="0.25">
      <c r="A58" s="119" t="s">
        <v>102</v>
      </c>
      <c r="B58" s="115" t="s">
        <v>171</v>
      </c>
      <c r="C58" s="138"/>
      <c r="D58" s="120" t="s">
        <v>90</v>
      </c>
      <c r="E58" s="114" t="s">
        <v>170</v>
      </c>
      <c r="F58" s="138">
        <v>152704</v>
      </c>
      <c r="G58" s="88"/>
      <c r="H58" s="88"/>
      <c r="I58" s="88"/>
      <c r="J58" s="88"/>
      <c r="K58" s="88"/>
      <c r="L58" s="88"/>
      <c r="M58" s="88"/>
      <c r="N58" s="88"/>
      <c r="O58" s="88"/>
    </row>
    <row r="59" spans="1:15" s="108" customFormat="1" ht="15" customHeight="1" x14ac:dyDescent="0.25">
      <c r="A59" s="119" t="s">
        <v>106</v>
      </c>
      <c r="B59" s="115" t="s">
        <v>171</v>
      </c>
      <c r="C59" s="138"/>
      <c r="D59" s="111" t="s">
        <v>127</v>
      </c>
      <c r="E59" s="130"/>
      <c r="F59" s="138"/>
      <c r="G59" s="88"/>
      <c r="H59" s="88"/>
      <c r="I59" s="88"/>
      <c r="J59" s="88"/>
      <c r="K59" s="88"/>
      <c r="L59" s="88"/>
      <c r="M59" s="88"/>
      <c r="N59" s="88"/>
      <c r="O59" s="88"/>
    </row>
    <row r="60" spans="1:15" s="108" customFormat="1" ht="15" customHeight="1" x14ac:dyDescent="0.25">
      <c r="A60" s="113" t="s">
        <v>107</v>
      </c>
      <c r="B60" s="130"/>
      <c r="C60" s="138"/>
      <c r="D60" s="120" t="s">
        <v>88</v>
      </c>
      <c r="E60" s="114" t="s">
        <v>168</v>
      </c>
      <c r="F60" s="138">
        <v>2580</v>
      </c>
      <c r="G60" s="88"/>
      <c r="H60" s="88"/>
      <c r="I60" s="88"/>
      <c r="J60" s="88"/>
      <c r="K60" s="88"/>
      <c r="L60" s="88"/>
      <c r="M60" s="88"/>
      <c r="N60" s="88"/>
      <c r="O60" s="88"/>
    </row>
    <row r="61" spans="1:15" s="108" customFormat="1" ht="15" customHeight="1" x14ac:dyDescent="0.25">
      <c r="A61" s="119" t="s">
        <v>88</v>
      </c>
      <c r="B61" s="115" t="s">
        <v>168</v>
      </c>
      <c r="C61" s="138"/>
      <c r="D61" s="120" t="s">
        <v>100</v>
      </c>
      <c r="E61" s="114" t="s">
        <v>171</v>
      </c>
      <c r="F61" s="138">
        <v>15555</v>
      </c>
      <c r="G61" s="88"/>
      <c r="H61" s="88"/>
      <c r="I61" s="88"/>
      <c r="J61" s="88"/>
      <c r="K61" s="88"/>
      <c r="L61" s="88"/>
      <c r="M61" s="88"/>
      <c r="N61" s="88"/>
      <c r="O61" s="88"/>
    </row>
    <row r="62" spans="1:15" s="108" customFormat="1" ht="15" customHeight="1" x14ac:dyDescent="0.25">
      <c r="A62" s="119" t="s">
        <v>100</v>
      </c>
      <c r="B62" s="115" t="s">
        <v>170</v>
      </c>
      <c r="C62" s="138"/>
      <c r="D62" s="120" t="s">
        <v>121</v>
      </c>
      <c r="E62" s="114" t="s">
        <v>171</v>
      </c>
      <c r="F62" s="138"/>
      <c r="G62" s="88"/>
      <c r="H62" s="88"/>
      <c r="I62" s="88"/>
      <c r="J62" s="88"/>
      <c r="K62" s="88"/>
      <c r="L62" s="88"/>
      <c r="M62" s="88"/>
      <c r="N62" s="88"/>
      <c r="O62" s="88"/>
    </row>
    <row r="63" spans="1:15" s="108" customFormat="1" ht="15" customHeight="1" x14ac:dyDescent="0.25">
      <c r="A63" s="119" t="s">
        <v>101</v>
      </c>
      <c r="B63" s="115" t="s">
        <v>170</v>
      </c>
      <c r="C63" s="138"/>
      <c r="D63" s="120" t="s">
        <v>126</v>
      </c>
      <c r="E63" s="114" t="s">
        <v>170</v>
      </c>
      <c r="F63" s="138">
        <v>129593</v>
      </c>
      <c r="G63" s="88"/>
      <c r="H63" s="88"/>
      <c r="I63" s="88"/>
      <c r="J63" s="88"/>
      <c r="K63" s="88"/>
      <c r="L63" s="88"/>
      <c r="M63" s="88"/>
      <c r="N63" s="88"/>
      <c r="O63" s="88"/>
    </row>
    <row r="64" spans="1:15" s="108" customFormat="1" ht="15" customHeight="1" x14ac:dyDescent="0.25">
      <c r="A64" s="119" t="s">
        <v>92</v>
      </c>
      <c r="B64" s="115" t="s">
        <v>168</v>
      </c>
      <c r="C64" s="138">
        <v>6051</v>
      </c>
      <c r="D64" s="120" t="s">
        <v>101</v>
      </c>
      <c r="E64" s="114" t="s">
        <v>170</v>
      </c>
      <c r="F64" s="138"/>
      <c r="G64" s="88"/>
      <c r="H64" s="88"/>
      <c r="I64" s="88"/>
      <c r="J64" s="88"/>
      <c r="K64" s="88"/>
      <c r="L64" s="88"/>
      <c r="M64" s="88"/>
      <c r="N64" s="88"/>
      <c r="O64" s="88"/>
    </row>
    <row r="65" spans="1:15" s="108" customFormat="1" ht="15" customHeight="1" x14ac:dyDescent="0.25">
      <c r="A65" s="119" t="s">
        <v>90</v>
      </c>
      <c r="B65" s="115" t="s">
        <v>170</v>
      </c>
      <c r="C65" s="139">
        <v>973</v>
      </c>
      <c r="D65" s="119" t="s">
        <v>92</v>
      </c>
      <c r="E65" s="115" t="s">
        <v>168</v>
      </c>
      <c r="F65" s="138">
        <v>4228</v>
      </c>
      <c r="G65" s="88"/>
      <c r="H65" s="88"/>
      <c r="I65" s="88"/>
      <c r="J65" s="88"/>
      <c r="K65" s="88"/>
      <c r="L65" s="88"/>
      <c r="M65" s="88"/>
      <c r="N65" s="88"/>
      <c r="O65" s="88"/>
    </row>
    <row r="66" spans="1:15" s="108" customFormat="1" ht="15" customHeight="1" x14ac:dyDescent="0.25">
      <c r="A66" s="119" t="s">
        <v>102</v>
      </c>
      <c r="B66" s="115" t="s">
        <v>171</v>
      </c>
      <c r="C66" s="139"/>
      <c r="D66" s="119" t="s">
        <v>90</v>
      </c>
      <c r="E66" s="114" t="s">
        <v>170</v>
      </c>
      <c r="F66" s="138">
        <v>534</v>
      </c>
      <c r="G66" s="88"/>
      <c r="H66" s="88"/>
      <c r="I66" s="88"/>
      <c r="J66" s="88"/>
      <c r="K66" s="88"/>
      <c r="L66" s="88"/>
      <c r="M66" s="88"/>
      <c r="N66" s="88"/>
      <c r="O66" s="88"/>
    </row>
    <row r="67" spans="1:15" s="108" customFormat="1" ht="15" customHeight="1" x14ac:dyDescent="0.25">
      <c r="A67" s="119" t="s">
        <v>103</v>
      </c>
      <c r="B67" s="115" t="s">
        <v>171</v>
      </c>
      <c r="C67" s="139"/>
      <c r="D67" s="112" t="s">
        <v>125</v>
      </c>
      <c r="E67" s="130"/>
      <c r="F67" s="138"/>
      <c r="G67" s="88"/>
      <c r="H67" s="88"/>
      <c r="I67" s="88"/>
      <c r="J67" s="88"/>
      <c r="K67" s="88"/>
      <c r="L67" s="88"/>
      <c r="M67" s="88"/>
      <c r="N67" s="88"/>
      <c r="O67" s="88"/>
    </row>
    <row r="68" spans="1:15" s="108" customFormat="1" ht="15" customHeight="1" x14ac:dyDescent="0.25">
      <c r="A68" s="119" t="s">
        <v>108</v>
      </c>
      <c r="B68" s="115" t="s">
        <v>171</v>
      </c>
      <c r="C68" s="139">
        <v>2468</v>
      </c>
      <c r="D68" s="119" t="s">
        <v>124</v>
      </c>
      <c r="E68" s="115" t="s">
        <v>173</v>
      </c>
      <c r="F68" s="138">
        <v>502951</v>
      </c>
      <c r="G68" s="88"/>
      <c r="H68" s="88"/>
      <c r="I68" s="88"/>
      <c r="J68" s="88"/>
      <c r="K68" s="88"/>
      <c r="L68" s="88"/>
      <c r="M68" s="88"/>
      <c r="N68" s="88"/>
      <c r="O68" s="88"/>
    </row>
    <row r="69" spans="1:15" s="108" customFormat="1" ht="15" customHeight="1" x14ac:dyDescent="0.25">
      <c r="A69" s="90"/>
      <c r="B69" s="90"/>
      <c r="C69" s="89"/>
      <c r="D69" s="119" t="s">
        <v>123</v>
      </c>
      <c r="E69" s="115" t="s">
        <v>174</v>
      </c>
      <c r="F69" s="138">
        <v>45147</v>
      </c>
      <c r="G69" s="88"/>
      <c r="H69" s="88"/>
      <c r="I69" s="88"/>
      <c r="J69" s="88"/>
      <c r="K69" s="88"/>
      <c r="L69" s="88"/>
      <c r="M69" s="88"/>
      <c r="N69" s="88"/>
      <c r="O69" s="88"/>
    </row>
    <row r="70" spans="1:15" s="108" customFormat="1" ht="15" customHeight="1" x14ac:dyDescent="0.25">
      <c r="A70" s="88"/>
      <c r="B70" s="88"/>
      <c r="C70" s="88"/>
      <c r="D70" s="119" t="s">
        <v>92</v>
      </c>
      <c r="E70" s="115" t="s">
        <v>168</v>
      </c>
      <c r="F70" s="138">
        <v>1663</v>
      </c>
      <c r="G70" s="88"/>
      <c r="H70" s="88"/>
      <c r="I70" s="88"/>
      <c r="J70" s="88"/>
      <c r="K70" s="88"/>
      <c r="L70" s="88"/>
      <c r="M70" s="88"/>
      <c r="N70" s="88"/>
      <c r="O70" s="88"/>
    </row>
    <row r="71" spans="1:15" s="108" customFormat="1" x14ac:dyDescent="0.25">
      <c r="A71" s="116" t="s">
        <v>45</v>
      </c>
      <c r="B71" s="116"/>
      <c r="C71" s="65"/>
      <c r="F71" s="65"/>
      <c r="I71" s="65"/>
      <c r="L71" s="65"/>
      <c r="O71" s="65"/>
    </row>
    <row r="72" spans="1:15" s="108" customFormat="1" x14ac:dyDescent="0.25">
      <c r="C72" s="117"/>
      <c r="D72" s="118"/>
      <c r="E72" s="118"/>
      <c r="F72" s="117"/>
      <c r="G72" s="118"/>
      <c r="H72" s="118"/>
      <c r="I72" s="117"/>
      <c r="J72" s="118"/>
      <c r="K72" s="118"/>
      <c r="L72" s="65"/>
      <c r="O72" s="65"/>
    </row>
    <row r="73" spans="1:15" s="108" customFormat="1" x14ac:dyDescent="0.25">
      <c r="A73" s="116" t="s">
        <v>10</v>
      </c>
      <c r="B73" s="116"/>
      <c r="C73" s="65"/>
      <c r="F73" s="65"/>
      <c r="I73" s="65"/>
      <c r="L73" s="65"/>
      <c r="O73" s="65"/>
    </row>
    <row r="74" spans="1:15" s="108" customFormat="1" ht="18" customHeight="1" x14ac:dyDescent="0.25">
      <c r="A74" s="157" t="s">
        <v>162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</row>
  </sheetData>
  <mergeCells count="8">
    <mergeCell ref="A74:O74"/>
    <mergeCell ref="B2:G2"/>
    <mergeCell ref="A4:O4"/>
    <mergeCell ref="A6:C6"/>
    <mergeCell ref="D6:F6"/>
    <mergeCell ref="M6:O6"/>
    <mergeCell ref="J6:L6"/>
    <mergeCell ref="G6:I6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4"/>
  <sheetViews>
    <sheetView showGridLines="0" zoomScaleNormal="100" workbookViewId="0">
      <selection activeCell="F71" sqref="F71"/>
    </sheetView>
  </sheetViews>
  <sheetFormatPr defaultColWidth="9.140625" defaultRowHeight="12.75" x14ac:dyDescent="0.2"/>
  <cols>
    <col min="1" max="1" width="32.28515625" style="1" bestFit="1" customWidth="1"/>
    <col min="2" max="2" width="11.42578125" style="1" customWidth="1"/>
    <col min="3" max="3" width="11.7109375" style="1" customWidth="1"/>
    <col min="4" max="4" width="32.85546875" style="1" bestFit="1" customWidth="1"/>
    <col min="5" max="5" width="15" style="1" customWidth="1"/>
    <col min="6" max="6" width="12.28515625" style="1" customWidth="1"/>
    <col min="7" max="7" width="32.140625" style="1" bestFit="1" customWidth="1"/>
    <col min="8" max="8" width="10.140625" style="1" customWidth="1"/>
    <col min="9" max="9" width="11.7109375" style="1" customWidth="1"/>
    <col min="10" max="10" width="32.140625" style="1" bestFit="1" customWidth="1"/>
    <col min="11" max="12" width="11.7109375" style="1" customWidth="1"/>
    <col min="13" max="13" width="32.140625" style="1" bestFit="1" customWidth="1"/>
    <col min="14" max="14" width="11.7109375" style="1" customWidth="1"/>
    <col min="15" max="15" width="11.85546875" style="1" customWidth="1"/>
    <col min="16" max="16384" width="9.140625" style="1"/>
  </cols>
  <sheetData>
    <row r="2" spans="1:15" s="6" customFormat="1" ht="60" customHeight="1" x14ac:dyDescent="0.2">
      <c r="A2" s="39"/>
      <c r="B2" s="146" t="s">
        <v>183</v>
      </c>
      <c r="C2" s="146"/>
      <c r="D2" s="146"/>
      <c r="E2" s="146"/>
      <c r="F2" s="146"/>
      <c r="G2" s="146"/>
    </row>
    <row r="3" spans="1:15" s="6" customFormat="1" ht="12.75" customHeight="1" x14ac:dyDescent="0.2">
      <c r="B3" s="51"/>
      <c r="C3" s="51"/>
      <c r="D3" s="51"/>
      <c r="E3" s="51"/>
      <c r="F3" s="51"/>
    </row>
    <row r="4" spans="1:15" ht="18" customHeight="1" x14ac:dyDescent="0.2">
      <c r="A4" s="155" t="s">
        <v>175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x14ac:dyDescent="0.2">
      <c r="A5" s="2"/>
      <c r="B5" s="2"/>
      <c r="C5" s="2"/>
      <c r="D5" s="2"/>
      <c r="E5" s="2"/>
      <c r="F5" s="2"/>
      <c r="G5" s="48"/>
    </row>
    <row r="6" spans="1:15" ht="24" customHeight="1" x14ac:dyDescent="0.2">
      <c r="A6" s="158" t="s">
        <v>32</v>
      </c>
      <c r="B6" s="158"/>
      <c r="C6" s="158"/>
      <c r="D6" s="158" t="s">
        <v>33</v>
      </c>
      <c r="E6" s="158"/>
      <c r="F6" s="158"/>
      <c r="G6" s="52" t="s">
        <v>34</v>
      </c>
      <c r="H6" s="52"/>
      <c r="I6" s="52"/>
      <c r="J6" s="158" t="s">
        <v>36</v>
      </c>
      <c r="K6" s="158"/>
      <c r="L6" s="158"/>
      <c r="M6" s="158" t="s">
        <v>35</v>
      </c>
      <c r="N6" s="158"/>
      <c r="O6" s="158"/>
    </row>
    <row r="7" spans="1:15" ht="24" customHeight="1" x14ac:dyDescent="0.2">
      <c r="A7" s="52" t="s">
        <v>110</v>
      </c>
      <c r="B7" s="52" t="s">
        <v>167</v>
      </c>
      <c r="C7" s="103" t="s">
        <v>176</v>
      </c>
      <c r="D7" s="97" t="s">
        <v>110</v>
      </c>
      <c r="E7" s="52" t="s">
        <v>167</v>
      </c>
      <c r="F7" s="103" t="s">
        <v>176</v>
      </c>
      <c r="G7" s="58" t="s">
        <v>110</v>
      </c>
      <c r="H7" s="52" t="s">
        <v>167</v>
      </c>
      <c r="I7" s="103" t="s">
        <v>176</v>
      </c>
      <c r="J7" s="58" t="s">
        <v>110</v>
      </c>
      <c r="K7" s="52" t="s">
        <v>167</v>
      </c>
      <c r="L7" s="103" t="s">
        <v>176</v>
      </c>
      <c r="M7" s="52" t="s">
        <v>110</v>
      </c>
      <c r="N7" s="52" t="s">
        <v>167</v>
      </c>
      <c r="O7" s="103" t="s">
        <v>176</v>
      </c>
    </row>
    <row r="8" spans="1:15" ht="15" customHeight="1" x14ac:dyDescent="0.2">
      <c r="A8" s="110" t="s">
        <v>72</v>
      </c>
      <c r="B8" s="130"/>
      <c r="C8" s="62"/>
      <c r="D8" s="111" t="s">
        <v>116</v>
      </c>
      <c r="E8" s="130"/>
      <c r="F8" s="138"/>
      <c r="G8" s="112" t="s">
        <v>143</v>
      </c>
      <c r="H8" s="128"/>
      <c r="I8" s="139"/>
      <c r="J8" s="112" t="s">
        <v>156</v>
      </c>
      <c r="K8" s="128"/>
      <c r="L8" s="138"/>
      <c r="M8" s="110" t="s">
        <v>137</v>
      </c>
      <c r="N8" s="130"/>
      <c r="O8" s="62"/>
    </row>
    <row r="9" spans="1:15" ht="15" customHeight="1" x14ac:dyDescent="0.2">
      <c r="A9" s="119" t="s">
        <v>73</v>
      </c>
      <c r="B9" s="115" t="s">
        <v>168</v>
      </c>
      <c r="C9" s="138">
        <v>489968</v>
      </c>
      <c r="D9" s="114" t="s">
        <v>117</v>
      </c>
      <c r="E9" s="130"/>
      <c r="F9" s="138"/>
      <c r="G9" s="115" t="s">
        <v>144</v>
      </c>
      <c r="H9" s="128"/>
      <c r="I9" s="139"/>
      <c r="J9" s="119" t="s">
        <v>157</v>
      </c>
      <c r="K9" s="115" t="s">
        <v>171</v>
      </c>
      <c r="L9" s="138"/>
      <c r="M9" s="119" t="s">
        <v>136</v>
      </c>
      <c r="N9" s="115" t="s">
        <v>170</v>
      </c>
      <c r="O9" s="138"/>
    </row>
    <row r="10" spans="1:15" ht="15" customHeight="1" x14ac:dyDescent="0.2">
      <c r="A10" s="119" t="s">
        <v>74</v>
      </c>
      <c r="B10" s="115" t="s">
        <v>168</v>
      </c>
      <c r="C10" s="138">
        <v>1436037</v>
      </c>
      <c r="D10" s="120" t="s">
        <v>129</v>
      </c>
      <c r="E10" s="127" t="s">
        <v>170</v>
      </c>
      <c r="F10" s="138">
        <v>78928</v>
      </c>
      <c r="G10" s="119" t="s">
        <v>145</v>
      </c>
      <c r="H10" s="115" t="s">
        <v>168</v>
      </c>
      <c r="I10" s="139">
        <v>66524</v>
      </c>
      <c r="J10" s="119" t="s">
        <v>88</v>
      </c>
      <c r="K10" s="115" t="s">
        <v>168</v>
      </c>
      <c r="L10" s="138">
        <v>7276</v>
      </c>
      <c r="M10" s="119" t="s">
        <v>95</v>
      </c>
      <c r="N10" s="115" t="s">
        <v>168</v>
      </c>
      <c r="O10" s="138"/>
    </row>
    <row r="11" spans="1:15" ht="15" customHeight="1" x14ac:dyDescent="0.2">
      <c r="A11" s="110" t="s">
        <v>75</v>
      </c>
      <c r="B11" s="130"/>
      <c r="C11" s="138"/>
      <c r="D11" s="120" t="s">
        <v>88</v>
      </c>
      <c r="E11" s="115" t="s">
        <v>168</v>
      </c>
      <c r="F11" s="138"/>
      <c r="G11" s="119" t="s">
        <v>146</v>
      </c>
      <c r="H11" s="115" t="s">
        <v>168</v>
      </c>
      <c r="I11" s="139">
        <v>1490</v>
      </c>
      <c r="J11" s="119" t="s">
        <v>158</v>
      </c>
      <c r="K11" s="115" t="s">
        <v>171</v>
      </c>
      <c r="L11" s="138">
        <v>270</v>
      </c>
      <c r="M11" s="119" t="s">
        <v>138</v>
      </c>
      <c r="N11" s="115" t="s">
        <v>171</v>
      </c>
      <c r="O11" s="138"/>
    </row>
    <row r="12" spans="1:15" ht="15" customHeight="1" x14ac:dyDescent="0.2">
      <c r="A12" s="119" t="s">
        <v>76</v>
      </c>
      <c r="B12" s="115" t="s">
        <v>168</v>
      </c>
      <c r="C12" s="138"/>
      <c r="D12" s="120" t="s">
        <v>100</v>
      </c>
      <c r="E12" s="115" t="s">
        <v>171</v>
      </c>
      <c r="F12" s="138"/>
      <c r="G12" s="119" t="s">
        <v>147</v>
      </c>
      <c r="H12" s="115" t="s">
        <v>168</v>
      </c>
      <c r="I12" s="139"/>
      <c r="J12" s="119" t="s">
        <v>92</v>
      </c>
      <c r="K12" s="115" t="s">
        <v>168</v>
      </c>
      <c r="L12" s="138">
        <v>2870</v>
      </c>
      <c r="M12" s="119" t="s">
        <v>139</v>
      </c>
      <c r="N12" s="115" t="s">
        <v>170</v>
      </c>
      <c r="O12" s="138"/>
    </row>
    <row r="13" spans="1:15" ht="15" customHeight="1" x14ac:dyDescent="0.2">
      <c r="A13" s="119" t="s">
        <v>77</v>
      </c>
      <c r="B13" s="115" t="s">
        <v>168</v>
      </c>
      <c r="C13" s="138"/>
      <c r="D13" s="120" t="s">
        <v>119</v>
      </c>
      <c r="E13" s="114" t="s">
        <v>171</v>
      </c>
      <c r="F13" s="138"/>
      <c r="G13" s="119" t="s">
        <v>148</v>
      </c>
      <c r="H13" s="115" t="s">
        <v>168</v>
      </c>
      <c r="I13" s="139"/>
      <c r="J13" s="119" t="s">
        <v>90</v>
      </c>
      <c r="K13" s="127" t="s">
        <v>170</v>
      </c>
      <c r="L13" s="138"/>
      <c r="M13" s="119" t="s">
        <v>89</v>
      </c>
      <c r="N13" s="115" t="s">
        <v>168</v>
      </c>
      <c r="O13" s="138"/>
    </row>
    <row r="14" spans="1:15" ht="15" customHeight="1" x14ac:dyDescent="0.2">
      <c r="A14" s="119" t="s">
        <v>78</v>
      </c>
      <c r="B14" s="115" t="s">
        <v>169</v>
      </c>
      <c r="C14" s="138"/>
      <c r="D14" s="120" t="s">
        <v>101</v>
      </c>
      <c r="E14" s="114" t="s">
        <v>170</v>
      </c>
      <c r="F14" s="138"/>
      <c r="G14" s="119" t="s">
        <v>149</v>
      </c>
      <c r="H14" s="115" t="s">
        <v>168</v>
      </c>
      <c r="I14" s="139"/>
      <c r="J14" s="119" t="s">
        <v>159</v>
      </c>
      <c r="K14" s="115" t="s">
        <v>171</v>
      </c>
      <c r="L14" s="138"/>
      <c r="M14" s="119" t="s">
        <v>140</v>
      </c>
      <c r="N14" s="115" t="s">
        <v>171</v>
      </c>
      <c r="O14" s="138">
        <v>2167431</v>
      </c>
    </row>
    <row r="15" spans="1:15" ht="15" customHeight="1" x14ac:dyDescent="0.2">
      <c r="A15" s="110" t="s">
        <v>79</v>
      </c>
      <c r="B15" s="130"/>
      <c r="C15" s="138"/>
      <c r="D15" s="120" t="s">
        <v>92</v>
      </c>
      <c r="E15" s="114" t="s">
        <v>168</v>
      </c>
      <c r="F15" s="138"/>
      <c r="G15" s="112" t="s">
        <v>150</v>
      </c>
      <c r="H15" s="128"/>
      <c r="I15" s="139"/>
      <c r="J15" s="119" t="s">
        <v>102</v>
      </c>
      <c r="K15" s="115" t="s">
        <v>171</v>
      </c>
      <c r="L15" s="138"/>
      <c r="M15" s="119" t="s">
        <v>90</v>
      </c>
      <c r="N15" s="115" t="s">
        <v>170</v>
      </c>
      <c r="O15" s="138"/>
    </row>
    <row r="16" spans="1:15" ht="15" customHeight="1" x14ac:dyDescent="0.2">
      <c r="A16" s="119" t="s">
        <v>80</v>
      </c>
      <c r="B16" s="115" t="s">
        <v>168</v>
      </c>
      <c r="C16" s="138"/>
      <c r="D16" s="120" t="s">
        <v>90</v>
      </c>
      <c r="E16" s="114" t="s">
        <v>170</v>
      </c>
      <c r="F16" s="138"/>
      <c r="G16" s="115" t="s">
        <v>151</v>
      </c>
      <c r="H16" s="128"/>
      <c r="I16" s="139"/>
      <c r="J16" s="112" t="s">
        <v>160</v>
      </c>
      <c r="K16" s="128"/>
      <c r="L16" s="138"/>
      <c r="M16" s="119" t="s">
        <v>102</v>
      </c>
      <c r="N16" s="115" t="s">
        <v>171</v>
      </c>
      <c r="O16" s="138"/>
    </row>
    <row r="17" spans="1:15" ht="15" customHeight="1" x14ac:dyDescent="0.2">
      <c r="A17" s="119" t="s">
        <v>78</v>
      </c>
      <c r="B17" s="115" t="s">
        <v>169</v>
      </c>
      <c r="C17" s="138"/>
      <c r="D17" s="114" t="s">
        <v>120</v>
      </c>
      <c r="E17" s="130"/>
      <c r="F17" s="139"/>
      <c r="G17" s="119" t="s">
        <v>152</v>
      </c>
      <c r="H17" s="115" t="s">
        <v>168</v>
      </c>
      <c r="I17" s="140"/>
      <c r="J17" s="119" t="s">
        <v>157</v>
      </c>
      <c r="K17" s="115" t="s">
        <v>171</v>
      </c>
      <c r="L17" s="138"/>
      <c r="M17" s="119" t="s">
        <v>141</v>
      </c>
      <c r="N17" s="115" t="s">
        <v>171</v>
      </c>
      <c r="O17" s="138"/>
    </row>
    <row r="18" spans="1:15" ht="15" customHeight="1" x14ac:dyDescent="0.2">
      <c r="A18" s="110" t="s">
        <v>81</v>
      </c>
      <c r="B18" s="130"/>
      <c r="C18" s="138"/>
      <c r="D18" s="120" t="s">
        <v>105</v>
      </c>
      <c r="E18" s="114" t="s">
        <v>170</v>
      </c>
      <c r="F18" s="139">
        <v>94380</v>
      </c>
      <c r="G18" s="119" t="s">
        <v>153</v>
      </c>
      <c r="H18" s="115" t="s">
        <v>168</v>
      </c>
      <c r="I18" s="138">
        <v>66991</v>
      </c>
      <c r="J18" s="120" t="s">
        <v>88</v>
      </c>
      <c r="K18" s="115" t="s">
        <v>168</v>
      </c>
      <c r="L18" s="138"/>
      <c r="M18" s="119" t="s">
        <v>142</v>
      </c>
      <c r="N18" s="127" t="s">
        <v>170</v>
      </c>
      <c r="O18" s="138"/>
    </row>
    <row r="19" spans="1:15" ht="15" customHeight="1" x14ac:dyDescent="0.2">
      <c r="A19" s="119" t="s">
        <v>82</v>
      </c>
      <c r="B19" s="115" t="s">
        <v>168</v>
      </c>
      <c r="C19" s="138"/>
      <c r="D19" s="119" t="s">
        <v>88</v>
      </c>
      <c r="E19" s="115" t="s">
        <v>168</v>
      </c>
      <c r="F19" s="138"/>
      <c r="G19" s="115" t="s">
        <v>154</v>
      </c>
      <c r="H19" s="128"/>
      <c r="I19" s="138"/>
      <c r="J19" s="120" t="s">
        <v>158</v>
      </c>
      <c r="K19" s="115" t="s">
        <v>171</v>
      </c>
      <c r="L19" s="138">
        <v>44586</v>
      </c>
      <c r="M19" s="120" t="s">
        <v>108</v>
      </c>
      <c r="N19" s="115" t="s">
        <v>171</v>
      </c>
      <c r="O19" s="138"/>
    </row>
    <row r="20" spans="1:15" ht="15" customHeight="1" x14ac:dyDescent="0.2">
      <c r="A20" s="119" t="s">
        <v>83</v>
      </c>
      <c r="B20" s="115" t="s">
        <v>168</v>
      </c>
      <c r="C20" s="138"/>
      <c r="D20" s="119" t="s">
        <v>100</v>
      </c>
      <c r="E20" s="115" t="s">
        <v>171</v>
      </c>
      <c r="F20" s="138"/>
      <c r="G20" s="119" t="s">
        <v>155</v>
      </c>
      <c r="H20" s="115" t="s">
        <v>168</v>
      </c>
      <c r="I20" s="138"/>
      <c r="J20" s="120" t="s">
        <v>92</v>
      </c>
      <c r="K20" s="115" t="s">
        <v>168</v>
      </c>
      <c r="L20" s="138">
        <v>180532</v>
      </c>
      <c r="O20" s="136"/>
    </row>
    <row r="21" spans="1:15" ht="15" customHeight="1" x14ac:dyDescent="0.2">
      <c r="A21" s="119" t="s">
        <v>84</v>
      </c>
      <c r="B21" s="115" t="s">
        <v>168</v>
      </c>
      <c r="C21" s="138"/>
      <c r="D21" s="119" t="s">
        <v>121</v>
      </c>
      <c r="E21" s="115" t="s">
        <v>171</v>
      </c>
      <c r="F21" s="138"/>
      <c r="G21" s="90"/>
      <c r="H21" s="90"/>
      <c r="I21" s="89"/>
      <c r="J21" s="119" t="s">
        <v>90</v>
      </c>
      <c r="K21" s="127" t="s">
        <v>170</v>
      </c>
      <c r="L21" s="138">
        <v>30723</v>
      </c>
    </row>
    <row r="22" spans="1:15" ht="15" customHeight="1" x14ac:dyDescent="0.2">
      <c r="A22" s="119" t="s">
        <v>85</v>
      </c>
      <c r="B22" s="115" t="s">
        <v>168</v>
      </c>
      <c r="C22" s="138"/>
      <c r="D22" s="119" t="s">
        <v>101</v>
      </c>
      <c r="E22" s="115" t="s">
        <v>170</v>
      </c>
      <c r="F22" s="138"/>
      <c r="G22" s="88"/>
      <c r="H22" s="88"/>
      <c r="I22" s="88"/>
      <c r="J22" s="119" t="s">
        <v>159</v>
      </c>
      <c r="K22" s="115" t="s">
        <v>171</v>
      </c>
      <c r="L22" s="138">
        <v>58553</v>
      </c>
      <c r="M22" s="104"/>
    </row>
    <row r="23" spans="1:15" ht="15" customHeight="1" x14ac:dyDescent="0.2">
      <c r="A23" s="110" t="s">
        <v>86</v>
      </c>
      <c r="B23" s="130"/>
      <c r="C23" s="138"/>
      <c r="D23" s="120" t="s">
        <v>92</v>
      </c>
      <c r="E23" s="114" t="s">
        <v>168</v>
      </c>
      <c r="F23" s="138"/>
      <c r="G23" s="88"/>
      <c r="H23" s="88"/>
      <c r="I23" s="88"/>
      <c r="J23" s="88"/>
      <c r="K23" s="88"/>
      <c r="L23" s="88"/>
      <c r="M23" s="90"/>
      <c r="N23" s="90"/>
      <c r="O23" s="89"/>
    </row>
    <row r="24" spans="1:15" ht="15" customHeight="1" x14ac:dyDescent="0.2">
      <c r="A24" s="113" t="s">
        <v>87</v>
      </c>
      <c r="B24" s="130"/>
      <c r="C24" s="138"/>
      <c r="D24" s="120" t="s">
        <v>90</v>
      </c>
      <c r="E24" s="114" t="s">
        <v>170</v>
      </c>
      <c r="F24" s="138"/>
      <c r="G24" s="88"/>
      <c r="H24" s="88"/>
      <c r="I24" s="88"/>
      <c r="J24" s="88"/>
      <c r="K24" s="88"/>
      <c r="L24" s="88"/>
      <c r="M24" s="88"/>
      <c r="N24" s="88"/>
      <c r="O24" s="88"/>
    </row>
    <row r="25" spans="1:15" ht="15" customHeight="1" x14ac:dyDescent="0.2">
      <c r="A25" s="119" t="s">
        <v>88</v>
      </c>
      <c r="B25" s="115" t="s">
        <v>168</v>
      </c>
      <c r="C25" s="138"/>
      <c r="D25" s="114" t="s">
        <v>122</v>
      </c>
      <c r="E25" s="130"/>
      <c r="F25" s="138"/>
      <c r="G25" s="88"/>
      <c r="H25" s="88"/>
      <c r="I25" s="88"/>
      <c r="J25" s="88"/>
      <c r="K25" s="88"/>
      <c r="L25" s="88"/>
      <c r="M25" s="88"/>
      <c r="N25" s="88"/>
      <c r="O25" s="88"/>
    </row>
    <row r="26" spans="1:15" ht="15" customHeight="1" x14ac:dyDescent="0.2">
      <c r="A26" s="119" t="s">
        <v>89</v>
      </c>
      <c r="B26" s="115" t="s">
        <v>168</v>
      </c>
      <c r="C26" s="138"/>
      <c r="D26" s="120" t="s">
        <v>129</v>
      </c>
      <c r="E26" s="114" t="s">
        <v>170</v>
      </c>
      <c r="F26" s="138">
        <v>149176</v>
      </c>
      <c r="G26" s="88"/>
      <c r="H26" s="88"/>
      <c r="I26" s="88"/>
      <c r="J26" s="88"/>
      <c r="K26" s="88"/>
      <c r="L26" s="88"/>
      <c r="M26" s="88"/>
      <c r="N26" s="88"/>
      <c r="O26" s="88"/>
    </row>
    <row r="27" spans="1:15" ht="15" customHeight="1" x14ac:dyDescent="0.2">
      <c r="A27" s="119" t="s">
        <v>90</v>
      </c>
      <c r="B27" s="115" t="s">
        <v>170</v>
      </c>
      <c r="C27" s="138"/>
      <c r="D27" s="120" t="s">
        <v>95</v>
      </c>
      <c r="E27" s="115" t="s">
        <v>168</v>
      </c>
      <c r="F27" s="138"/>
      <c r="G27" s="88"/>
      <c r="H27" s="88"/>
      <c r="I27" s="88"/>
      <c r="J27" s="88"/>
      <c r="K27" s="88"/>
      <c r="L27" s="88"/>
      <c r="M27" s="88"/>
      <c r="N27" s="88"/>
      <c r="O27" s="88"/>
    </row>
    <row r="28" spans="1:15" ht="15" customHeight="1" x14ac:dyDescent="0.2">
      <c r="A28" s="113" t="s">
        <v>91</v>
      </c>
      <c r="B28" s="130"/>
      <c r="C28" s="138"/>
      <c r="D28" s="120" t="s">
        <v>100</v>
      </c>
      <c r="E28" s="115" t="s">
        <v>171</v>
      </c>
      <c r="F28" s="138"/>
      <c r="G28" s="88"/>
      <c r="H28" s="88"/>
      <c r="I28" s="88"/>
      <c r="J28" s="88"/>
      <c r="K28" s="88"/>
      <c r="L28" s="88"/>
      <c r="M28" s="88"/>
      <c r="N28" s="88"/>
      <c r="O28" s="88"/>
    </row>
    <row r="29" spans="1:15" ht="15" customHeight="1" x14ac:dyDescent="0.2">
      <c r="A29" s="119" t="s">
        <v>88</v>
      </c>
      <c r="B29" s="115" t="s">
        <v>168</v>
      </c>
      <c r="C29" s="138"/>
      <c r="D29" s="120" t="s">
        <v>121</v>
      </c>
      <c r="E29" s="115" t="s">
        <v>171</v>
      </c>
      <c r="F29" s="138"/>
      <c r="G29" s="88"/>
      <c r="H29" s="88"/>
      <c r="I29" s="88"/>
      <c r="J29" s="88"/>
      <c r="K29" s="88"/>
      <c r="L29" s="88"/>
      <c r="M29" s="88"/>
      <c r="N29" s="88"/>
      <c r="O29" s="88"/>
    </row>
    <row r="30" spans="1:15" ht="15" customHeight="1" x14ac:dyDescent="0.2">
      <c r="A30" s="119" t="s">
        <v>92</v>
      </c>
      <c r="B30" s="115" t="s">
        <v>168</v>
      </c>
      <c r="C30" s="138"/>
      <c r="D30" s="120" t="s">
        <v>101</v>
      </c>
      <c r="E30" s="115" t="s">
        <v>170</v>
      </c>
      <c r="F30" s="138"/>
      <c r="G30" s="88"/>
      <c r="H30" s="88"/>
      <c r="I30" s="88"/>
      <c r="J30" s="88"/>
      <c r="K30" s="88"/>
      <c r="L30" s="88"/>
      <c r="M30" s="88"/>
      <c r="N30" s="88"/>
      <c r="O30" s="88"/>
    </row>
    <row r="31" spans="1:15" ht="15" customHeight="1" x14ac:dyDescent="0.2">
      <c r="A31" s="119" t="s">
        <v>90</v>
      </c>
      <c r="B31" s="115" t="s">
        <v>170</v>
      </c>
      <c r="C31" s="138"/>
      <c r="D31" s="120" t="s">
        <v>92</v>
      </c>
      <c r="E31" s="114" t="s">
        <v>168</v>
      </c>
      <c r="F31" s="138"/>
      <c r="G31" s="88"/>
      <c r="H31" s="88"/>
      <c r="I31" s="88"/>
      <c r="J31" s="88"/>
      <c r="K31" s="88"/>
      <c r="L31" s="88"/>
      <c r="M31" s="88"/>
      <c r="N31" s="88"/>
      <c r="O31" s="88"/>
    </row>
    <row r="32" spans="1:15" ht="15" customHeight="1" x14ac:dyDescent="0.2">
      <c r="A32" s="113" t="s">
        <v>93</v>
      </c>
      <c r="B32" s="130"/>
      <c r="C32" s="138"/>
      <c r="D32" s="120" t="s">
        <v>90</v>
      </c>
      <c r="E32" s="114" t="s">
        <v>170</v>
      </c>
      <c r="F32" s="138"/>
      <c r="G32" s="88"/>
      <c r="H32" s="88"/>
      <c r="I32" s="88"/>
      <c r="J32" s="88"/>
      <c r="K32" s="88"/>
      <c r="L32" s="88"/>
      <c r="M32" s="88"/>
      <c r="N32" s="88"/>
      <c r="O32" s="88"/>
    </row>
    <row r="33" spans="1:15" ht="15" customHeight="1" x14ac:dyDescent="0.2">
      <c r="A33" s="119" t="s">
        <v>94</v>
      </c>
      <c r="B33" s="115" t="s">
        <v>168</v>
      </c>
      <c r="C33" s="138"/>
      <c r="D33" s="111" t="s">
        <v>135</v>
      </c>
      <c r="E33" s="130"/>
      <c r="F33" s="138"/>
      <c r="G33" s="88"/>
      <c r="H33" s="88"/>
      <c r="I33" s="88"/>
      <c r="J33" s="88"/>
      <c r="K33" s="88"/>
      <c r="L33" s="88"/>
      <c r="M33" s="88"/>
      <c r="N33" s="88"/>
      <c r="O33" s="88"/>
    </row>
    <row r="34" spans="1:15" ht="15" customHeight="1" x14ac:dyDescent="0.2">
      <c r="A34" s="119" t="s">
        <v>95</v>
      </c>
      <c r="B34" s="115" t="s">
        <v>168</v>
      </c>
      <c r="C34" s="138"/>
      <c r="D34" s="120" t="s">
        <v>88</v>
      </c>
      <c r="E34" s="114" t="s">
        <v>168</v>
      </c>
      <c r="F34" s="138"/>
      <c r="G34" s="88"/>
      <c r="H34" s="88"/>
      <c r="I34" s="88"/>
      <c r="J34" s="88"/>
      <c r="K34" s="88"/>
      <c r="L34" s="88"/>
      <c r="M34" s="88"/>
      <c r="N34" s="88"/>
      <c r="O34" s="88"/>
    </row>
    <row r="35" spans="1:15" ht="15" customHeight="1" x14ac:dyDescent="0.2">
      <c r="A35" s="119" t="s">
        <v>92</v>
      </c>
      <c r="B35" s="115" t="s">
        <v>168</v>
      </c>
      <c r="C35" s="138"/>
      <c r="D35" s="120" t="s">
        <v>100</v>
      </c>
      <c r="E35" s="114" t="s">
        <v>171</v>
      </c>
      <c r="F35" s="138"/>
      <c r="G35" s="88"/>
      <c r="H35" s="88"/>
      <c r="I35" s="88"/>
      <c r="J35" s="88"/>
      <c r="K35" s="88"/>
      <c r="L35" s="88"/>
      <c r="M35" s="88"/>
      <c r="N35" s="88"/>
      <c r="O35" s="88"/>
    </row>
    <row r="36" spans="1:15" ht="15" customHeight="1" x14ac:dyDescent="0.2">
      <c r="A36" s="119" t="s">
        <v>90</v>
      </c>
      <c r="B36" s="115" t="s">
        <v>170</v>
      </c>
      <c r="C36" s="138"/>
      <c r="D36" s="120" t="s">
        <v>121</v>
      </c>
      <c r="E36" s="114" t="s">
        <v>171</v>
      </c>
      <c r="F36" s="138"/>
      <c r="G36" s="88"/>
      <c r="H36" s="88"/>
      <c r="I36" s="88"/>
      <c r="J36" s="88"/>
      <c r="K36" s="88"/>
      <c r="L36" s="88"/>
      <c r="M36" s="88"/>
      <c r="N36" s="88"/>
      <c r="O36" s="88"/>
    </row>
    <row r="37" spans="1:15" ht="15" customHeight="1" x14ac:dyDescent="0.2">
      <c r="A37" s="119" t="s">
        <v>96</v>
      </c>
      <c r="B37" s="115" t="s">
        <v>168</v>
      </c>
      <c r="C37" s="138"/>
      <c r="D37" s="120" t="s">
        <v>134</v>
      </c>
      <c r="E37" s="114" t="s">
        <v>170</v>
      </c>
      <c r="F37" s="138"/>
      <c r="G37" s="88"/>
      <c r="H37" s="88"/>
      <c r="I37" s="88"/>
      <c r="J37" s="88"/>
      <c r="K37" s="88"/>
      <c r="L37" s="88"/>
      <c r="M37" s="88"/>
      <c r="N37" s="88"/>
      <c r="O37" s="88"/>
    </row>
    <row r="38" spans="1:15" ht="15" customHeight="1" x14ac:dyDescent="0.2">
      <c r="A38" s="110" t="s">
        <v>97</v>
      </c>
      <c r="B38" s="130"/>
      <c r="C38" s="138"/>
      <c r="D38" s="120" t="s">
        <v>92</v>
      </c>
      <c r="E38" s="114" t="s">
        <v>168</v>
      </c>
      <c r="F38" s="138"/>
      <c r="G38" s="88"/>
      <c r="H38" s="88"/>
      <c r="I38" s="88"/>
      <c r="J38" s="88"/>
      <c r="K38" s="88"/>
      <c r="L38" s="88"/>
      <c r="M38" s="88"/>
      <c r="N38" s="88"/>
      <c r="O38" s="88"/>
    </row>
    <row r="39" spans="1:15" ht="15" customHeight="1" x14ac:dyDescent="0.2">
      <c r="A39" s="119" t="s">
        <v>88</v>
      </c>
      <c r="B39" s="115" t="s">
        <v>168</v>
      </c>
      <c r="C39" s="138">
        <v>19238</v>
      </c>
      <c r="D39" s="120" t="s">
        <v>90</v>
      </c>
      <c r="E39" s="114" t="s">
        <v>170</v>
      </c>
      <c r="F39" s="13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5" customHeight="1" x14ac:dyDescent="0.2">
      <c r="A40" s="119" t="s">
        <v>92</v>
      </c>
      <c r="B40" s="115" t="s">
        <v>168</v>
      </c>
      <c r="C40" s="138"/>
      <c r="D40" s="120" t="s">
        <v>133</v>
      </c>
      <c r="E40" s="114" t="s">
        <v>170</v>
      </c>
      <c r="F40" s="138"/>
      <c r="G40" s="88"/>
      <c r="H40" s="88"/>
      <c r="I40" s="88"/>
      <c r="J40" s="88"/>
      <c r="K40" s="88"/>
      <c r="L40" s="88"/>
      <c r="M40" s="88"/>
      <c r="N40" s="88"/>
      <c r="O40" s="88"/>
    </row>
    <row r="41" spans="1:15" ht="15" customHeight="1" x14ac:dyDescent="0.2">
      <c r="A41" s="119" t="s">
        <v>90</v>
      </c>
      <c r="B41" s="115" t="s">
        <v>170</v>
      </c>
      <c r="C41" s="138"/>
      <c r="D41" s="120" t="s">
        <v>132</v>
      </c>
      <c r="E41" s="114" t="s">
        <v>171</v>
      </c>
      <c r="F41" s="138"/>
      <c r="G41" s="88"/>
      <c r="H41" s="88"/>
      <c r="I41" s="88"/>
      <c r="J41" s="88"/>
      <c r="K41" s="88"/>
      <c r="L41" s="88"/>
      <c r="M41" s="88"/>
      <c r="N41" s="88"/>
      <c r="O41" s="88"/>
    </row>
    <row r="42" spans="1:15" ht="15" customHeight="1" x14ac:dyDescent="0.2">
      <c r="A42" s="110" t="s">
        <v>98</v>
      </c>
      <c r="B42" s="130"/>
      <c r="C42" s="138"/>
      <c r="D42" s="111" t="s">
        <v>131</v>
      </c>
      <c r="E42" s="130"/>
      <c r="F42" s="138"/>
      <c r="G42" s="88"/>
      <c r="H42" s="88"/>
      <c r="I42" s="88"/>
      <c r="J42" s="88"/>
      <c r="K42" s="88"/>
      <c r="L42" s="88"/>
      <c r="M42" s="88"/>
      <c r="N42" s="88"/>
      <c r="O42" s="88"/>
    </row>
    <row r="43" spans="1:15" ht="15" customHeight="1" x14ac:dyDescent="0.2">
      <c r="A43" s="113" t="s">
        <v>99</v>
      </c>
      <c r="B43" s="130"/>
      <c r="C43" s="138"/>
      <c r="D43" s="120" t="s">
        <v>105</v>
      </c>
      <c r="E43" s="114" t="s">
        <v>170</v>
      </c>
      <c r="F43" s="138"/>
      <c r="G43" s="88"/>
      <c r="H43" s="88"/>
      <c r="I43" s="88"/>
      <c r="J43" s="88"/>
      <c r="K43" s="88"/>
      <c r="L43" s="88"/>
      <c r="M43" s="88"/>
      <c r="N43" s="88"/>
      <c r="O43" s="88"/>
    </row>
    <row r="44" spans="1:15" ht="15" customHeight="1" x14ac:dyDescent="0.2">
      <c r="A44" s="119" t="s">
        <v>88</v>
      </c>
      <c r="B44" s="115" t="s">
        <v>168</v>
      </c>
      <c r="C44" s="138"/>
      <c r="D44" s="120" t="s">
        <v>88</v>
      </c>
      <c r="E44" s="114" t="s">
        <v>168</v>
      </c>
      <c r="F44" s="138"/>
      <c r="G44" s="88"/>
      <c r="H44" s="88"/>
      <c r="I44" s="88"/>
      <c r="J44" s="88"/>
      <c r="K44" s="88"/>
      <c r="L44" s="88"/>
      <c r="M44" s="88"/>
      <c r="N44" s="88"/>
      <c r="O44" s="88"/>
    </row>
    <row r="45" spans="1:15" ht="15" customHeight="1" x14ac:dyDescent="0.2">
      <c r="A45" s="119" t="s">
        <v>100</v>
      </c>
      <c r="B45" s="115" t="s">
        <v>170</v>
      </c>
      <c r="C45" s="138"/>
      <c r="D45" s="120" t="s">
        <v>100</v>
      </c>
      <c r="E45" s="114" t="s">
        <v>171</v>
      </c>
      <c r="F45" s="13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5" customHeight="1" x14ac:dyDescent="0.2">
      <c r="A46" s="119" t="s">
        <v>101</v>
      </c>
      <c r="B46" s="115" t="s">
        <v>170</v>
      </c>
      <c r="C46" s="138"/>
      <c r="D46" s="120" t="s">
        <v>121</v>
      </c>
      <c r="E46" s="114" t="s">
        <v>171</v>
      </c>
      <c r="F46" s="138"/>
      <c r="G46" s="88"/>
      <c r="H46" s="88"/>
      <c r="I46" s="88"/>
      <c r="J46" s="88"/>
      <c r="K46" s="88"/>
      <c r="L46" s="88"/>
      <c r="M46" s="88"/>
      <c r="N46" s="88"/>
      <c r="O46" s="88"/>
    </row>
    <row r="47" spans="1:15" ht="15" customHeight="1" x14ac:dyDescent="0.2">
      <c r="A47" s="119" t="s">
        <v>92</v>
      </c>
      <c r="B47" s="115" t="s">
        <v>168</v>
      </c>
      <c r="C47" s="138"/>
      <c r="D47" s="120" t="s">
        <v>101</v>
      </c>
      <c r="E47" s="114" t="s">
        <v>170</v>
      </c>
      <c r="F47" s="138"/>
      <c r="G47" s="88"/>
      <c r="H47" s="88"/>
      <c r="I47" s="88"/>
      <c r="J47" s="88"/>
      <c r="K47" s="88"/>
      <c r="L47" s="88"/>
      <c r="M47" s="88"/>
      <c r="N47" s="88"/>
      <c r="O47" s="88"/>
    </row>
    <row r="48" spans="1:15" ht="15" customHeight="1" x14ac:dyDescent="0.2">
      <c r="A48" s="119" t="s">
        <v>90</v>
      </c>
      <c r="B48" s="115" t="s">
        <v>170</v>
      </c>
      <c r="C48" s="138"/>
      <c r="D48" s="120" t="s">
        <v>92</v>
      </c>
      <c r="E48" s="114" t="s">
        <v>168</v>
      </c>
      <c r="F48" s="138"/>
      <c r="G48" s="88"/>
      <c r="H48" s="88"/>
      <c r="I48" s="88"/>
      <c r="J48" s="88"/>
      <c r="K48" s="88"/>
      <c r="L48" s="88"/>
      <c r="M48" s="88"/>
      <c r="N48" s="88"/>
      <c r="O48" s="88"/>
    </row>
    <row r="49" spans="1:15" ht="15" customHeight="1" x14ac:dyDescent="0.2">
      <c r="A49" s="119" t="s">
        <v>102</v>
      </c>
      <c r="B49" s="115" t="s">
        <v>171</v>
      </c>
      <c r="C49" s="138"/>
      <c r="D49" s="120" t="s">
        <v>90</v>
      </c>
      <c r="E49" s="114" t="s">
        <v>170</v>
      </c>
      <c r="F49" s="138"/>
      <c r="G49" s="88"/>
      <c r="H49" s="88"/>
      <c r="I49" s="88"/>
      <c r="J49" s="88"/>
      <c r="K49" s="88"/>
      <c r="L49" s="88"/>
      <c r="M49" s="88"/>
      <c r="N49" s="88"/>
      <c r="O49" s="88"/>
    </row>
    <row r="50" spans="1:15" ht="15" customHeight="1" x14ac:dyDescent="0.2">
      <c r="A50" s="119" t="s">
        <v>103</v>
      </c>
      <c r="B50" s="115" t="s">
        <v>171</v>
      </c>
      <c r="C50" s="138"/>
      <c r="D50" s="111" t="s">
        <v>130</v>
      </c>
      <c r="E50" s="130"/>
      <c r="F50" s="13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5" customHeight="1" x14ac:dyDescent="0.2">
      <c r="A51" s="113" t="s">
        <v>104</v>
      </c>
      <c r="B51" s="130"/>
      <c r="C51" s="138"/>
      <c r="D51" s="120" t="s">
        <v>129</v>
      </c>
      <c r="E51" s="114" t="s">
        <v>170</v>
      </c>
      <c r="F51" s="13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5" customHeight="1" x14ac:dyDescent="0.2">
      <c r="A52" s="119" t="s">
        <v>105</v>
      </c>
      <c r="B52" s="115" t="s">
        <v>170</v>
      </c>
      <c r="C52" s="138"/>
      <c r="D52" s="120" t="s">
        <v>88</v>
      </c>
      <c r="E52" s="114" t="s">
        <v>168</v>
      </c>
      <c r="F52" s="138"/>
      <c r="G52" s="88"/>
      <c r="H52" s="88"/>
      <c r="I52" s="88"/>
      <c r="J52" s="88"/>
      <c r="K52" s="88"/>
      <c r="L52" s="88"/>
      <c r="M52" s="88"/>
      <c r="N52" s="88"/>
      <c r="O52" s="88"/>
    </row>
    <row r="53" spans="1:15" ht="15" customHeight="1" x14ac:dyDescent="0.2">
      <c r="A53" s="119" t="s">
        <v>88</v>
      </c>
      <c r="B53" s="115" t="s">
        <v>168</v>
      </c>
      <c r="C53" s="138"/>
      <c r="D53" s="120" t="s">
        <v>100</v>
      </c>
      <c r="E53" s="114" t="s">
        <v>171</v>
      </c>
      <c r="F53" s="138"/>
      <c r="G53" s="88"/>
      <c r="H53" s="88"/>
      <c r="I53" s="88"/>
      <c r="J53" s="88"/>
      <c r="K53" s="88"/>
      <c r="L53" s="88"/>
      <c r="M53" s="88"/>
      <c r="N53" s="88"/>
      <c r="O53" s="88"/>
    </row>
    <row r="54" spans="1:15" ht="15" customHeight="1" x14ac:dyDescent="0.2">
      <c r="A54" s="119" t="s">
        <v>100</v>
      </c>
      <c r="B54" s="115" t="s">
        <v>170</v>
      </c>
      <c r="C54" s="138"/>
      <c r="D54" s="120" t="s">
        <v>121</v>
      </c>
      <c r="E54" s="114" t="s">
        <v>171</v>
      </c>
      <c r="F54" s="138"/>
      <c r="G54" s="88"/>
      <c r="H54" s="88"/>
      <c r="I54" s="88"/>
      <c r="J54" s="88"/>
      <c r="K54" s="88"/>
      <c r="L54" s="88"/>
      <c r="M54" s="88"/>
      <c r="N54" s="88"/>
      <c r="O54" s="88"/>
    </row>
    <row r="55" spans="1:15" ht="15" customHeight="1" x14ac:dyDescent="0.2">
      <c r="A55" s="119" t="s">
        <v>101</v>
      </c>
      <c r="B55" s="115" t="s">
        <v>170</v>
      </c>
      <c r="C55" s="138"/>
      <c r="D55" s="120" t="s">
        <v>101</v>
      </c>
      <c r="E55" s="114" t="s">
        <v>170</v>
      </c>
      <c r="F55" s="138"/>
      <c r="G55" s="88"/>
      <c r="H55" s="88"/>
      <c r="I55" s="88"/>
      <c r="J55" s="88"/>
      <c r="K55" s="88"/>
      <c r="L55" s="88"/>
      <c r="M55" s="88"/>
      <c r="N55" s="88"/>
      <c r="O55" s="88"/>
    </row>
    <row r="56" spans="1:15" ht="15" customHeight="1" x14ac:dyDescent="0.2">
      <c r="A56" s="119" t="s">
        <v>89</v>
      </c>
      <c r="B56" s="115" t="s">
        <v>168</v>
      </c>
      <c r="C56" s="138"/>
      <c r="D56" s="120" t="s">
        <v>128</v>
      </c>
      <c r="E56" s="114" t="s">
        <v>171</v>
      </c>
      <c r="F56" s="138"/>
      <c r="G56" s="88"/>
      <c r="H56" s="88"/>
      <c r="I56" s="88"/>
      <c r="J56" s="88"/>
      <c r="K56" s="88"/>
      <c r="L56" s="88"/>
      <c r="M56" s="88"/>
      <c r="N56" s="88"/>
      <c r="O56" s="88"/>
    </row>
    <row r="57" spans="1:15" ht="15" customHeight="1" x14ac:dyDescent="0.2">
      <c r="A57" s="119" t="s">
        <v>90</v>
      </c>
      <c r="B57" s="115" t="s">
        <v>170</v>
      </c>
      <c r="C57" s="138">
        <v>1567</v>
      </c>
      <c r="D57" s="120" t="s">
        <v>92</v>
      </c>
      <c r="E57" s="114" t="s">
        <v>168</v>
      </c>
      <c r="F57" s="138"/>
      <c r="G57" s="88"/>
      <c r="H57" s="88"/>
      <c r="I57" s="88"/>
      <c r="J57" s="88"/>
      <c r="K57" s="88"/>
      <c r="L57" s="88"/>
      <c r="M57" s="88"/>
      <c r="N57" s="88"/>
      <c r="O57" s="88"/>
    </row>
    <row r="58" spans="1:15" ht="15" customHeight="1" x14ac:dyDescent="0.2">
      <c r="A58" s="119" t="s">
        <v>102</v>
      </c>
      <c r="B58" s="115" t="s">
        <v>171</v>
      </c>
      <c r="C58" s="138"/>
      <c r="D58" s="120" t="s">
        <v>90</v>
      </c>
      <c r="E58" s="114" t="s">
        <v>170</v>
      </c>
      <c r="F58" s="13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5" customHeight="1" x14ac:dyDescent="0.2">
      <c r="A59" s="119" t="s">
        <v>106</v>
      </c>
      <c r="B59" s="115" t="s">
        <v>171</v>
      </c>
      <c r="C59" s="138"/>
      <c r="D59" s="111" t="s">
        <v>127</v>
      </c>
      <c r="E59" s="130"/>
      <c r="F59" s="138"/>
      <c r="G59" s="88"/>
      <c r="H59" s="88"/>
      <c r="I59" s="88"/>
      <c r="J59" s="88"/>
      <c r="K59" s="88"/>
      <c r="L59" s="88"/>
      <c r="M59" s="88"/>
      <c r="N59" s="88"/>
      <c r="O59" s="88"/>
    </row>
    <row r="60" spans="1:15" ht="15" customHeight="1" x14ac:dyDescent="0.2">
      <c r="A60" s="113" t="s">
        <v>107</v>
      </c>
      <c r="B60" s="130"/>
      <c r="C60" s="138"/>
      <c r="D60" s="120" t="s">
        <v>88</v>
      </c>
      <c r="E60" s="114" t="s">
        <v>168</v>
      </c>
      <c r="F60" s="138"/>
      <c r="G60" s="88"/>
      <c r="H60" s="88"/>
      <c r="I60" s="88"/>
      <c r="J60" s="88"/>
      <c r="K60" s="88"/>
      <c r="L60" s="88"/>
      <c r="M60" s="88"/>
      <c r="N60" s="88"/>
      <c r="O60" s="88"/>
    </row>
    <row r="61" spans="1:15" ht="15" customHeight="1" x14ac:dyDescent="0.2">
      <c r="A61" s="119" t="s">
        <v>88</v>
      </c>
      <c r="B61" s="115" t="s">
        <v>168</v>
      </c>
      <c r="C61" s="138"/>
      <c r="D61" s="120" t="s">
        <v>100</v>
      </c>
      <c r="E61" s="114" t="s">
        <v>171</v>
      </c>
      <c r="F61" s="138"/>
      <c r="G61" s="88"/>
      <c r="H61" s="88"/>
      <c r="I61" s="88"/>
      <c r="J61" s="88"/>
      <c r="K61" s="88"/>
      <c r="L61" s="88"/>
      <c r="M61" s="88"/>
      <c r="N61" s="88"/>
      <c r="O61" s="88"/>
    </row>
    <row r="62" spans="1:15" ht="15" customHeight="1" x14ac:dyDescent="0.2">
      <c r="A62" s="119" t="s">
        <v>100</v>
      </c>
      <c r="B62" s="115" t="s">
        <v>170</v>
      </c>
      <c r="C62" s="138"/>
      <c r="D62" s="120" t="s">
        <v>121</v>
      </c>
      <c r="E62" s="114" t="s">
        <v>171</v>
      </c>
      <c r="F62" s="138"/>
      <c r="G62" s="88"/>
      <c r="H62" s="88"/>
      <c r="I62" s="88"/>
      <c r="J62" s="88"/>
      <c r="K62" s="88"/>
      <c r="L62" s="88"/>
      <c r="M62" s="88"/>
      <c r="N62" s="88"/>
      <c r="O62" s="88"/>
    </row>
    <row r="63" spans="1:15" ht="15" customHeight="1" x14ac:dyDescent="0.2">
      <c r="A63" s="119" t="s">
        <v>101</v>
      </c>
      <c r="B63" s="115" t="s">
        <v>170</v>
      </c>
      <c r="C63" s="138"/>
      <c r="D63" s="120" t="s">
        <v>126</v>
      </c>
      <c r="E63" s="114" t="s">
        <v>170</v>
      </c>
      <c r="F63" s="138">
        <v>119708</v>
      </c>
      <c r="G63" s="88"/>
      <c r="H63" s="88"/>
      <c r="I63" s="88"/>
      <c r="J63" s="88"/>
      <c r="K63" s="88"/>
      <c r="L63" s="88"/>
      <c r="M63" s="88"/>
      <c r="N63" s="88"/>
      <c r="O63" s="88"/>
    </row>
    <row r="64" spans="1:15" ht="15" customHeight="1" x14ac:dyDescent="0.2">
      <c r="A64" s="119" t="s">
        <v>92</v>
      </c>
      <c r="B64" s="115" t="s">
        <v>168</v>
      </c>
      <c r="C64" s="138">
        <v>4257</v>
      </c>
      <c r="D64" s="120" t="s">
        <v>101</v>
      </c>
      <c r="E64" s="114" t="s">
        <v>170</v>
      </c>
      <c r="F64" s="138"/>
      <c r="G64" s="88"/>
      <c r="H64" s="88"/>
      <c r="I64" s="88"/>
      <c r="J64" s="88"/>
      <c r="K64" s="88"/>
      <c r="L64" s="88"/>
      <c r="M64" s="88"/>
      <c r="N64" s="88"/>
      <c r="O64" s="88"/>
    </row>
    <row r="65" spans="1:15" ht="15" customHeight="1" x14ac:dyDescent="0.2">
      <c r="A65" s="119" t="s">
        <v>90</v>
      </c>
      <c r="B65" s="115" t="s">
        <v>170</v>
      </c>
      <c r="C65" s="139">
        <v>973</v>
      </c>
      <c r="D65" s="119" t="s">
        <v>92</v>
      </c>
      <c r="E65" s="115" t="s">
        <v>168</v>
      </c>
      <c r="F65" s="138"/>
      <c r="G65" s="88"/>
      <c r="H65" s="88"/>
      <c r="I65" s="88"/>
      <c r="J65" s="88"/>
      <c r="K65" s="88"/>
      <c r="L65" s="88"/>
      <c r="M65" s="88"/>
      <c r="N65" s="88"/>
      <c r="O65" s="88"/>
    </row>
    <row r="66" spans="1:15" ht="15" customHeight="1" x14ac:dyDescent="0.2">
      <c r="A66" s="119" t="s">
        <v>102</v>
      </c>
      <c r="B66" s="115" t="s">
        <v>171</v>
      </c>
      <c r="C66" s="139"/>
      <c r="D66" s="119" t="s">
        <v>90</v>
      </c>
      <c r="E66" s="114" t="s">
        <v>170</v>
      </c>
      <c r="F66" s="138"/>
      <c r="G66" s="88"/>
      <c r="H66" s="88"/>
      <c r="I66" s="88"/>
      <c r="J66" s="88"/>
      <c r="K66" s="88"/>
      <c r="L66" s="88"/>
      <c r="M66" s="88"/>
      <c r="N66" s="88"/>
      <c r="O66" s="88"/>
    </row>
    <row r="67" spans="1:15" ht="15" customHeight="1" x14ac:dyDescent="0.2">
      <c r="A67" s="119" t="s">
        <v>103</v>
      </c>
      <c r="B67" s="115" t="s">
        <v>171</v>
      </c>
      <c r="C67" s="139"/>
      <c r="D67" s="112" t="s">
        <v>125</v>
      </c>
      <c r="E67" s="130"/>
      <c r="F67" s="138"/>
      <c r="G67" s="88"/>
      <c r="H67" s="88"/>
      <c r="I67" s="88"/>
      <c r="J67" s="88"/>
      <c r="K67" s="88"/>
      <c r="L67" s="88"/>
      <c r="M67" s="88"/>
      <c r="N67" s="88"/>
      <c r="O67" s="88"/>
    </row>
    <row r="68" spans="1:15" ht="15" customHeight="1" x14ac:dyDescent="0.2">
      <c r="A68" s="119" t="s">
        <v>108</v>
      </c>
      <c r="B68" s="115" t="s">
        <v>171</v>
      </c>
      <c r="C68" s="139">
        <v>1870</v>
      </c>
      <c r="D68" s="119" t="s">
        <v>124</v>
      </c>
      <c r="E68" s="115" t="s">
        <v>173</v>
      </c>
      <c r="F68" s="138">
        <v>502951</v>
      </c>
      <c r="G68" s="88"/>
      <c r="H68" s="88"/>
      <c r="I68" s="88"/>
      <c r="J68" s="88"/>
      <c r="K68" s="88"/>
      <c r="L68" s="88"/>
      <c r="M68" s="88"/>
      <c r="N68" s="88"/>
      <c r="O68" s="88"/>
    </row>
    <row r="69" spans="1:15" ht="15" customHeight="1" x14ac:dyDescent="0.2">
      <c r="A69" s="90"/>
      <c r="B69" s="90"/>
      <c r="C69" s="89"/>
      <c r="D69" s="119" t="s">
        <v>123</v>
      </c>
      <c r="E69" s="115" t="s">
        <v>174</v>
      </c>
      <c r="F69" s="138"/>
      <c r="G69" s="88"/>
      <c r="H69" s="88"/>
      <c r="I69" s="88"/>
      <c r="J69" s="88"/>
      <c r="K69" s="88"/>
      <c r="L69" s="88"/>
      <c r="M69" s="88"/>
      <c r="N69" s="88"/>
      <c r="O69" s="88"/>
    </row>
    <row r="70" spans="1:15" ht="15" customHeight="1" x14ac:dyDescent="0.2">
      <c r="A70" s="88"/>
      <c r="B70" s="88"/>
      <c r="C70" s="88"/>
      <c r="D70" s="119" t="s">
        <v>92</v>
      </c>
      <c r="E70" s="115" t="s">
        <v>168</v>
      </c>
      <c r="F70" s="138"/>
      <c r="G70" s="88"/>
      <c r="H70" s="88"/>
      <c r="I70" s="88"/>
      <c r="J70" s="88"/>
      <c r="K70" s="88"/>
      <c r="L70" s="88"/>
      <c r="M70" s="88"/>
      <c r="N70" s="88"/>
      <c r="O70" s="88"/>
    </row>
    <row r="71" spans="1:15" ht="15" customHeight="1" x14ac:dyDescent="0.2">
      <c r="A71" s="116" t="s">
        <v>45</v>
      </c>
      <c r="B71" s="116"/>
      <c r="C71" s="65"/>
      <c r="D71" s="108"/>
      <c r="E71" s="108"/>
      <c r="F71" s="65"/>
      <c r="G71" s="108"/>
      <c r="H71" s="108"/>
      <c r="I71" s="65"/>
      <c r="J71" s="108"/>
      <c r="K71" s="108"/>
      <c r="L71" s="65"/>
      <c r="M71" s="108"/>
      <c r="N71" s="108"/>
      <c r="O71" s="65"/>
    </row>
    <row r="72" spans="1:15" x14ac:dyDescent="0.2">
      <c r="A72" s="108"/>
      <c r="B72" s="108"/>
      <c r="C72" s="117"/>
      <c r="D72" s="118"/>
      <c r="E72" s="118"/>
      <c r="F72" s="117"/>
      <c r="G72" s="118"/>
      <c r="H72" s="118"/>
      <c r="I72" s="117"/>
      <c r="J72" s="118"/>
      <c r="K72" s="118"/>
      <c r="L72" s="65"/>
      <c r="M72" s="108"/>
      <c r="N72" s="108"/>
      <c r="O72" s="65"/>
    </row>
    <row r="73" spans="1:15" x14ac:dyDescent="0.2">
      <c r="A73" s="116" t="s">
        <v>10</v>
      </c>
      <c r="B73" s="116"/>
      <c r="C73" s="65"/>
      <c r="D73" s="108"/>
      <c r="E73" s="108"/>
      <c r="F73" s="65"/>
      <c r="G73" s="108"/>
      <c r="H73" s="108"/>
      <c r="I73" s="65"/>
      <c r="J73" s="108"/>
      <c r="K73" s="108"/>
      <c r="L73" s="65"/>
      <c r="M73" s="108"/>
      <c r="N73" s="108"/>
      <c r="O73" s="65"/>
    </row>
    <row r="74" spans="1:15" x14ac:dyDescent="0.2">
      <c r="A74" s="157" t="s">
        <v>162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</row>
  </sheetData>
  <mergeCells count="7">
    <mergeCell ref="A74:O74"/>
    <mergeCell ref="A4:O4"/>
    <mergeCell ref="B2:G2"/>
    <mergeCell ref="J6:L6"/>
    <mergeCell ref="A6:C6"/>
    <mergeCell ref="D6:F6"/>
    <mergeCell ref="M6:O6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8"/>
  <sheetViews>
    <sheetView showGridLines="0" zoomScaleNormal="100" workbookViewId="0">
      <selection activeCell="G29" sqref="G29"/>
    </sheetView>
  </sheetViews>
  <sheetFormatPr defaultColWidth="9.140625" defaultRowHeight="12.75" x14ac:dyDescent="0.25"/>
  <cols>
    <col min="1" max="1" width="33.5703125" style="108" bestFit="1" customWidth="1"/>
    <col min="2" max="2" width="10.7109375" style="108" customWidth="1"/>
    <col min="3" max="3" width="34.28515625" style="108" bestFit="1" customWidth="1"/>
    <col min="4" max="4" width="10.7109375" style="108" customWidth="1"/>
    <col min="5" max="5" width="31.7109375" style="108" customWidth="1"/>
    <col min="6" max="6" width="10.7109375" style="108" customWidth="1"/>
    <col min="7" max="7" width="31.85546875" style="108" customWidth="1"/>
    <col min="8" max="8" width="10.7109375" style="108" customWidth="1"/>
    <col min="9" max="9" width="31.5703125" style="108" customWidth="1"/>
    <col min="10" max="10" width="10.7109375" style="108" customWidth="1"/>
    <col min="11" max="16384" width="9.140625" style="108"/>
  </cols>
  <sheetData>
    <row r="2" spans="1:10" s="123" customFormat="1" ht="60" customHeight="1" x14ac:dyDescent="0.25">
      <c r="A2" s="39"/>
      <c r="B2" s="146" t="s">
        <v>185</v>
      </c>
      <c r="C2" s="146"/>
      <c r="D2" s="146"/>
      <c r="E2" s="146"/>
      <c r="F2" s="146"/>
      <c r="G2" s="39"/>
    </row>
    <row r="3" spans="1:10" s="123" customFormat="1" ht="15.75" x14ac:dyDescent="0.25">
      <c r="B3" s="57"/>
      <c r="C3" s="57"/>
      <c r="D3" s="57"/>
      <c r="E3" s="57"/>
      <c r="F3" s="57"/>
    </row>
    <row r="4" spans="1:10" ht="18" customHeight="1" x14ac:dyDescent="0.25">
      <c r="A4" s="155" t="s">
        <v>50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3.5" thickBot="1" x14ac:dyDescent="0.3">
      <c r="A5" s="124"/>
      <c r="B5" s="124"/>
      <c r="C5" s="125" t="s">
        <v>27</v>
      </c>
    </row>
    <row r="6" spans="1:10" ht="24" customHeight="1" thickBot="1" x14ac:dyDescent="0.3">
      <c r="A6" s="152" t="s">
        <v>51</v>
      </c>
      <c r="B6" s="153"/>
      <c r="C6" s="98">
        <f>B72</f>
        <v>286.15999999999997</v>
      </c>
      <c r="F6" s="162"/>
      <c r="G6" s="162"/>
      <c r="H6" s="162"/>
      <c r="I6" s="162"/>
      <c r="J6" s="162"/>
    </row>
    <row r="7" spans="1:10" ht="25.5" customHeight="1" thickBot="1" x14ac:dyDescent="0.3">
      <c r="A7" s="152" t="s">
        <v>52</v>
      </c>
      <c r="B7" s="153"/>
      <c r="C7" s="98">
        <f>D74+J23+F24+H26</f>
        <v>704.80592999999999</v>
      </c>
      <c r="D7" s="93"/>
      <c r="E7" s="99"/>
      <c r="F7" s="109"/>
      <c r="G7" s="109"/>
      <c r="H7" s="109"/>
      <c r="I7" s="109"/>
      <c r="J7" s="109"/>
    </row>
    <row r="8" spans="1:10" s="64" customFormat="1" x14ac:dyDescent="0.25">
      <c r="A8" s="90"/>
      <c r="B8" s="92"/>
      <c r="C8" s="93"/>
      <c r="D8" s="93"/>
      <c r="E8" s="90"/>
      <c r="F8" s="109"/>
      <c r="G8" s="109"/>
      <c r="H8" s="109"/>
      <c r="I8" s="109"/>
      <c r="J8" s="109"/>
    </row>
    <row r="9" spans="1:10" ht="24" customHeight="1" x14ac:dyDescent="0.25">
      <c r="A9" s="158" t="s">
        <v>32</v>
      </c>
      <c r="B9" s="158"/>
      <c r="C9" s="158" t="s">
        <v>33</v>
      </c>
      <c r="D9" s="158"/>
      <c r="E9" s="159" t="s">
        <v>34</v>
      </c>
      <c r="F9" s="161"/>
      <c r="G9" s="158" t="s">
        <v>36</v>
      </c>
      <c r="H9" s="158"/>
      <c r="I9" s="158" t="s">
        <v>35</v>
      </c>
      <c r="J9" s="158"/>
    </row>
    <row r="10" spans="1:10" ht="24" customHeight="1" x14ac:dyDescent="0.25">
      <c r="A10" s="52" t="s">
        <v>110</v>
      </c>
      <c r="B10" s="52" t="s">
        <v>163</v>
      </c>
      <c r="C10" s="97" t="s">
        <v>110</v>
      </c>
      <c r="D10" s="52" t="s">
        <v>163</v>
      </c>
      <c r="E10" s="58" t="s">
        <v>110</v>
      </c>
      <c r="F10" s="52" t="s">
        <v>163</v>
      </c>
      <c r="G10" s="58" t="s">
        <v>110</v>
      </c>
      <c r="H10" s="52" t="s">
        <v>163</v>
      </c>
      <c r="I10" s="58" t="s">
        <v>110</v>
      </c>
      <c r="J10" s="52" t="s">
        <v>163</v>
      </c>
    </row>
    <row r="11" spans="1:10" ht="15" customHeight="1" x14ac:dyDescent="0.25">
      <c r="A11" s="110" t="s">
        <v>72</v>
      </c>
      <c r="B11" s="62">
        <f>SUM(B12:B13)</f>
        <v>14.91</v>
      </c>
      <c r="C11" s="111" t="s">
        <v>116</v>
      </c>
      <c r="D11" s="62">
        <f>SUM(D12:D35)</f>
        <v>73.91</v>
      </c>
      <c r="E11" s="112" t="s">
        <v>143</v>
      </c>
      <c r="F11" s="94">
        <f>SUM(F12:F17)</f>
        <v>15.61</v>
      </c>
      <c r="G11" s="112" t="s">
        <v>156</v>
      </c>
      <c r="H11" s="62">
        <f>SUM(H12:H18)</f>
        <v>85.889999999999986</v>
      </c>
      <c r="I11" s="110" t="s">
        <v>137</v>
      </c>
      <c r="J11" s="62">
        <f>SUM(J12:J22)</f>
        <v>2.0145999999999997</v>
      </c>
    </row>
    <row r="12" spans="1:10" ht="15" customHeight="1" x14ac:dyDescent="0.25">
      <c r="A12" s="119" t="s">
        <v>73</v>
      </c>
      <c r="B12" s="62">
        <v>7.47</v>
      </c>
      <c r="C12" s="114" t="s">
        <v>117</v>
      </c>
      <c r="D12" s="62"/>
      <c r="E12" s="115" t="s">
        <v>144</v>
      </c>
      <c r="F12" s="94"/>
      <c r="G12" s="119" t="s">
        <v>157</v>
      </c>
      <c r="H12" s="62"/>
      <c r="I12" s="119" t="s">
        <v>136</v>
      </c>
      <c r="J12" s="62"/>
    </row>
    <row r="13" spans="1:10" ht="15" customHeight="1" x14ac:dyDescent="0.25">
      <c r="A13" s="119" t="s">
        <v>74</v>
      </c>
      <c r="B13" s="62">
        <v>7.44</v>
      </c>
      <c r="C13" s="120" t="s">
        <v>129</v>
      </c>
      <c r="D13" s="62">
        <v>19.21</v>
      </c>
      <c r="E13" s="119" t="s">
        <v>145</v>
      </c>
      <c r="F13" s="94">
        <v>14.82</v>
      </c>
      <c r="G13" s="119" t="s">
        <v>88</v>
      </c>
      <c r="H13" s="62">
        <v>6.96</v>
      </c>
      <c r="I13" s="119" t="s">
        <v>95</v>
      </c>
      <c r="J13" s="62"/>
    </row>
    <row r="14" spans="1:10" ht="15" customHeight="1" x14ac:dyDescent="0.25">
      <c r="A14" s="110" t="s">
        <v>75</v>
      </c>
      <c r="B14" s="62"/>
      <c r="C14" s="120" t="s">
        <v>88</v>
      </c>
      <c r="D14" s="62"/>
      <c r="E14" s="119" t="s">
        <v>146</v>
      </c>
      <c r="F14" s="94">
        <v>0.79</v>
      </c>
      <c r="G14" s="119" t="s">
        <v>158</v>
      </c>
      <c r="H14" s="62">
        <v>70.569999999999993</v>
      </c>
      <c r="I14" s="119" t="s">
        <v>138</v>
      </c>
      <c r="J14" s="62"/>
    </row>
    <row r="15" spans="1:10" ht="15" customHeight="1" x14ac:dyDescent="0.25">
      <c r="A15" s="119" t="s">
        <v>76</v>
      </c>
      <c r="B15" s="62"/>
      <c r="C15" s="120" t="s">
        <v>100</v>
      </c>
      <c r="D15" s="62"/>
      <c r="E15" s="119" t="s">
        <v>147</v>
      </c>
      <c r="F15" s="94"/>
      <c r="G15" s="119" t="s">
        <v>92</v>
      </c>
      <c r="H15" s="62">
        <v>8.36</v>
      </c>
      <c r="I15" s="119" t="s">
        <v>139</v>
      </c>
      <c r="J15" s="62"/>
    </row>
    <row r="16" spans="1:10" ht="15" customHeight="1" x14ac:dyDescent="0.25">
      <c r="A16" s="119" t="s">
        <v>77</v>
      </c>
      <c r="B16" s="62"/>
      <c r="C16" s="120" t="s">
        <v>119</v>
      </c>
      <c r="D16" s="62"/>
      <c r="E16" s="119" t="s">
        <v>148</v>
      </c>
      <c r="F16" s="94"/>
      <c r="G16" s="119" t="s">
        <v>90</v>
      </c>
      <c r="H16" s="62"/>
      <c r="I16" s="119" t="s">
        <v>89</v>
      </c>
      <c r="J16" s="62"/>
    </row>
    <row r="17" spans="1:10" ht="15" customHeight="1" x14ac:dyDescent="0.25">
      <c r="A17" s="119" t="s">
        <v>78</v>
      </c>
      <c r="B17" s="62"/>
      <c r="C17" s="120" t="s">
        <v>101</v>
      </c>
      <c r="D17" s="62"/>
      <c r="E17" s="119" t="s">
        <v>149</v>
      </c>
      <c r="F17" s="94"/>
      <c r="G17" s="119" t="s">
        <v>159</v>
      </c>
      <c r="H17" s="62"/>
      <c r="I17" s="119" t="s">
        <v>140</v>
      </c>
      <c r="J17" s="62">
        <v>2.0099999999999998</v>
      </c>
    </row>
    <row r="18" spans="1:10" ht="15" customHeight="1" x14ac:dyDescent="0.25">
      <c r="A18" s="110" t="s">
        <v>79</v>
      </c>
      <c r="B18" s="62"/>
      <c r="C18" s="120" t="s">
        <v>92</v>
      </c>
      <c r="D18" s="62">
        <v>11.45</v>
      </c>
      <c r="E18" s="112" t="s">
        <v>150</v>
      </c>
      <c r="F18" s="94">
        <f>SUM(F19:F23)</f>
        <v>273.77</v>
      </c>
      <c r="G18" s="119" t="s">
        <v>102</v>
      </c>
      <c r="H18" s="62"/>
      <c r="I18" s="119" t="s">
        <v>90</v>
      </c>
      <c r="J18" s="142">
        <v>4.5999999999999999E-3</v>
      </c>
    </row>
    <row r="19" spans="1:10" ht="15" customHeight="1" x14ac:dyDescent="0.25">
      <c r="A19" s="119" t="s">
        <v>80</v>
      </c>
      <c r="B19" s="62"/>
      <c r="C19" s="120" t="s">
        <v>90</v>
      </c>
      <c r="D19" s="62"/>
      <c r="E19" s="115" t="s">
        <v>151</v>
      </c>
      <c r="F19" s="94"/>
      <c r="G19" s="112" t="s">
        <v>160</v>
      </c>
      <c r="H19" s="62">
        <f>SUM(H20:H25)</f>
        <v>43.489999999999995</v>
      </c>
      <c r="I19" s="119" t="s">
        <v>102</v>
      </c>
      <c r="J19" s="62"/>
    </row>
    <row r="20" spans="1:10" ht="15" customHeight="1" x14ac:dyDescent="0.25">
      <c r="A20" s="119" t="s">
        <v>78</v>
      </c>
      <c r="B20" s="62"/>
      <c r="C20" s="114" t="s">
        <v>120</v>
      </c>
      <c r="D20" s="62"/>
      <c r="E20" s="119" t="s">
        <v>152</v>
      </c>
      <c r="F20" s="94"/>
      <c r="G20" s="119" t="s">
        <v>157</v>
      </c>
      <c r="H20" s="62"/>
      <c r="I20" s="119" t="s">
        <v>141</v>
      </c>
      <c r="J20" s="62"/>
    </row>
    <row r="21" spans="1:10" ht="15" customHeight="1" x14ac:dyDescent="0.25">
      <c r="A21" s="110" t="s">
        <v>81</v>
      </c>
      <c r="B21" s="62"/>
      <c r="C21" s="120" t="s">
        <v>105</v>
      </c>
      <c r="D21" s="62">
        <v>3.39</v>
      </c>
      <c r="E21" s="119" t="s">
        <v>153</v>
      </c>
      <c r="F21" s="94">
        <v>47.08</v>
      </c>
      <c r="G21" s="119" t="s">
        <v>88</v>
      </c>
      <c r="H21" s="62"/>
      <c r="I21" s="119" t="s">
        <v>142</v>
      </c>
      <c r="J21" s="62"/>
    </row>
    <row r="22" spans="1:10" ht="15" customHeight="1" x14ac:dyDescent="0.25">
      <c r="A22" s="119" t="s">
        <v>82</v>
      </c>
      <c r="B22" s="62"/>
      <c r="C22" s="120" t="s">
        <v>88</v>
      </c>
      <c r="D22" s="62"/>
      <c r="E22" s="115" t="s">
        <v>154</v>
      </c>
      <c r="F22" s="94"/>
      <c r="G22" s="119" t="s">
        <v>158</v>
      </c>
      <c r="H22" s="62">
        <v>9.1999999999999993</v>
      </c>
      <c r="I22" s="119" t="s">
        <v>108</v>
      </c>
      <c r="J22" s="62"/>
    </row>
    <row r="23" spans="1:10" ht="15" customHeight="1" x14ac:dyDescent="0.25">
      <c r="A23" s="119" t="s">
        <v>83</v>
      </c>
      <c r="B23" s="62"/>
      <c r="C23" s="120" t="s">
        <v>100</v>
      </c>
      <c r="D23" s="62"/>
      <c r="E23" s="119" t="s">
        <v>155</v>
      </c>
      <c r="F23" s="62">
        <v>226.69</v>
      </c>
      <c r="G23" s="119" t="s">
        <v>92</v>
      </c>
      <c r="H23" s="62">
        <v>18.13</v>
      </c>
      <c r="I23" s="91" t="s">
        <v>113</v>
      </c>
      <c r="J23" s="63">
        <f>J11</f>
        <v>2.0145999999999997</v>
      </c>
    </row>
    <row r="24" spans="1:10" ht="15" customHeight="1" x14ac:dyDescent="0.25">
      <c r="A24" s="119" t="s">
        <v>84</v>
      </c>
      <c r="B24" s="62"/>
      <c r="C24" s="120" t="s">
        <v>121</v>
      </c>
      <c r="D24" s="62"/>
      <c r="E24" s="91" t="s">
        <v>114</v>
      </c>
      <c r="F24" s="63">
        <f>F11+F18</f>
        <v>289.38</v>
      </c>
      <c r="G24" s="119" t="s">
        <v>90</v>
      </c>
      <c r="H24" s="62">
        <v>2.76</v>
      </c>
    </row>
    <row r="25" spans="1:10" ht="15" customHeight="1" x14ac:dyDescent="0.25">
      <c r="A25" s="119" t="s">
        <v>85</v>
      </c>
      <c r="B25" s="62"/>
      <c r="C25" s="120" t="s">
        <v>101</v>
      </c>
      <c r="D25" s="62"/>
      <c r="E25" s="88"/>
      <c r="F25" s="88"/>
      <c r="G25" s="119" t="s">
        <v>159</v>
      </c>
      <c r="H25" s="62">
        <v>13.4</v>
      </c>
    </row>
    <row r="26" spans="1:10" ht="15" customHeight="1" x14ac:dyDescent="0.25">
      <c r="A26" s="110" t="s">
        <v>86</v>
      </c>
      <c r="B26" s="62">
        <f>SUM(B27:B40)</f>
        <v>143.13</v>
      </c>
      <c r="C26" s="120" t="s">
        <v>92</v>
      </c>
      <c r="D26" s="62">
        <v>0.78</v>
      </c>
      <c r="E26" s="88"/>
      <c r="F26" s="88"/>
      <c r="G26" s="91" t="s">
        <v>115</v>
      </c>
      <c r="H26" s="63">
        <f>H11+H19</f>
        <v>129.38</v>
      </c>
    </row>
    <row r="27" spans="1:10" ht="15" customHeight="1" x14ac:dyDescent="0.25">
      <c r="A27" s="113" t="s">
        <v>87</v>
      </c>
      <c r="B27" s="62"/>
      <c r="C27" s="120" t="s">
        <v>90</v>
      </c>
      <c r="D27" s="62">
        <v>7.37</v>
      </c>
      <c r="E27" s="88"/>
      <c r="F27" s="88"/>
      <c r="G27" s="88"/>
      <c r="H27" s="88"/>
      <c r="I27" s="88"/>
      <c r="J27" s="88"/>
    </row>
    <row r="28" spans="1:10" ht="15" customHeight="1" x14ac:dyDescent="0.25">
      <c r="A28" s="119" t="s">
        <v>88</v>
      </c>
      <c r="B28" s="62">
        <v>6.33</v>
      </c>
      <c r="C28" s="114" t="s">
        <v>122</v>
      </c>
      <c r="D28" s="62"/>
      <c r="E28" s="88"/>
      <c r="F28" s="88"/>
      <c r="G28" s="88"/>
      <c r="H28" s="88"/>
      <c r="I28" s="88"/>
      <c r="J28" s="88"/>
    </row>
    <row r="29" spans="1:10" ht="15" customHeight="1" x14ac:dyDescent="0.25">
      <c r="A29" s="119" t="s">
        <v>89</v>
      </c>
      <c r="B29" s="62"/>
      <c r="C29" s="120" t="s">
        <v>129</v>
      </c>
      <c r="D29" s="62">
        <v>21.53</v>
      </c>
      <c r="E29" s="88"/>
      <c r="F29" s="88"/>
      <c r="G29" s="88"/>
      <c r="H29" s="88"/>
      <c r="I29" s="88"/>
      <c r="J29" s="88"/>
    </row>
    <row r="30" spans="1:10" ht="15" customHeight="1" x14ac:dyDescent="0.25">
      <c r="A30" s="119" t="s">
        <v>90</v>
      </c>
      <c r="B30" s="62"/>
      <c r="C30" s="120" t="s">
        <v>95</v>
      </c>
      <c r="D30" s="62"/>
      <c r="E30" s="88"/>
      <c r="F30" s="88"/>
      <c r="G30" s="88"/>
      <c r="H30" s="88"/>
      <c r="I30" s="88"/>
      <c r="J30" s="88"/>
    </row>
    <row r="31" spans="1:10" ht="15" customHeight="1" x14ac:dyDescent="0.25">
      <c r="A31" s="113" t="s">
        <v>91</v>
      </c>
      <c r="B31" s="62"/>
      <c r="C31" s="120" t="s">
        <v>100</v>
      </c>
      <c r="D31" s="62"/>
      <c r="E31" s="88"/>
      <c r="F31" s="88"/>
      <c r="G31" s="88"/>
      <c r="H31" s="88"/>
      <c r="I31" s="88"/>
      <c r="J31" s="88"/>
    </row>
    <row r="32" spans="1:10" ht="15" customHeight="1" x14ac:dyDescent="0.25">
      <c r="A32" s="119" t="s">
        <v>88</v>
      </c>
      <c r="B32" s="62"/>
      <c r="C32" s="120" t="s">
        <v>121</v>
      </c>
      <c r="D32" s="62"/>
      <c r="E32" s="88"/>
      <c r="F32" s="88"/>
      <c r="G32" s="88"/>
      <c r="H32" s="88"/>
      <c r="I32" s="88"/>
      <c r="J32" s="88"/>
    </row>
    <row r="33" spans="1:10" ht="15" customHeight="1" x14ac:dyDescent="0.25">
      <c r="A33" s="119" t="s">
        <v>92</v>
      </c>
      <c r="B33" s="62"/>
      <c r="C33" s="120" t="s">
        <v>101</v>
      </c>
      <c r="D33" s="62"/>
      <c r="E33" s="88"/>
      <c r="F33" s="88"/>
      <c r="G33" s="88"/>
      <c r="H33" s="88"/>
      <c r="I33" s="88"/>
      <c r="J33" s="88"/>
    </row>
    <row r="34" spans="1:10" ht="15" customHeight="1" x14ac:dyDescent="0.25">
      <c r="A34" s="119" t="s">
        <v>90</v>
      </c>
      <c r="B34" s="62"/>
      <c r="C34" s="120" t="s">
        <v>92</v>
      </c>
      <c r="D34" s="62">
        <v>8.77</v>
      </c>
      <c r="E34" s="88"/>
      <c r="F34" s="88"/>
      <c r="G34" s="88"/>
      <c r="H34" s="88"/>
      <c r="I34" s="88"/>
      <c r="J34" s="88"/>
    </row>
    <row r="35" spans="1:10" ht="15" customHeight="1" x14ac:dyDescent="0.25">
      <c r="A35" s="113" t="s">
        <v>93</v>
      </c>
      <c r="B35" s="62"/>
      <c r="C35" s="120" t="s">
        <v>90</v>
      </c>
      <c r="D35" s="62">
        <v>1.41</v>
      </c>
      <c r="E35" s="88"/>
      <c r="F35" s="88"/>
      <c r="G35" s="88"/>
      <c r="H35" s="88"/>
      <c r="I35" s="88"/>
      <c r="J35" s="88"/>
    </row>
    <row r="36" spans="1:10" ht="15" customHeight="1" x14ac:dyDescent="0.25">
      <c r="A36" s="119" t="s">
        <v>94</v>
      </c>
      <c r="B36" s="62"/>
      <c r="C36" s="111" t="s">
        <v>135</v>
      </c>
      <c r="D36" s="62">
        <f>SUM(D37:D44)</f>
        <v>2.8200000000000003</v>
      </c>
      <c r="E36" s="88"/>
      <c r="F36" s="88"/>
      <c r="G36" s="88"/>
      <c r="H36" s="88"/>
      <c r="I36" s="88"/>
      <c r="J36" s="88"/>
    </row>
    <row r="37" spans="1:10" ht="15" customHeight="1" x14ac:dyDescent="0.25">
      <c r="A37" s="119" t="s">
        <v>95</v>
      </c>
      <c r="B37" s="62">
        <v>3.03</v>
      </c>
      <c r="C37" s="120" t="s">
        <v>88</v>
      </c>
      <c r="D37" s="62"/>
      <c r="E37" s="88"/>
      <c r="F37" s="88"/>
      <c r="G37" s="88"/>
      <c r="H37" s="88"/>
      <c r="I37" s="88"/>
      <c r="J37" s="88"/>
    </row>
    <row r="38" spans="1:10" ht="15" customHeight="1" x14ac:dyDescent="0.25">
      <c r="A38" s="119" t="s">
        <v>92</v>
      </c>
      <c r="B38" s="62">
        <v>8.89</v>
      </c>
      <c r="C38" s="120" t="s">
        <v>100</v>
      </c>
      <c r="D38" s="62"/>
      <c r="E38" s="88"/>
      <c r="F38" s="88"/>
      <c r="G38" s="88"/>
      <c r="H38" s="88"/>
      <c r="I38" s="88"/>
      <c r="J38" s="88"/>
    </row>
    <row r="39" spans="1:10" ht="15" customHeight="1" x14ac:dyDescent="0.25">
      <c r="A39" s="119" t="s">
        <v>90</v>
      </c>
      <c r="B39" s="62">
        <v>108.64</v>
      </c>
      <c r="C39" s="120" t="s">
        <v>121</v>
      </c>
      <c r="D39" s="62"/>
      <c r="E39" s="88"/>
      <c r="F39" s="88"/>
      <c r="G39" s="88"/>
      <c r="H39" s="88"/>
      <c r="I39" s="88"/>
      <c r="J39" s="88"/>
    </row>
    <row r="40" spans="1:10" ht="15" customHeight="1" x14ac:dyDescent="0.25">
      <c r="A40" s="119" t="s">
        <v>96</v>
      </c>
      <c r="B40" s="62">
        <v>16.239999999999998</v>
      </c>
      <c r="C40" s="120" t="s">
        <v>134</v>
      </c>
      <c r="D40" s="62">
        <v>0.49</v>
      </c>
      <c r="E40" s="88"/>
      <c r="F40" s="88"/>
      <c r="G40" s="88"/>
      <c r="H40" s="88"/>
      <c r="I40" s="88"/>
      <c r="J40" s="88"/>
    </row>
    <row r="41" spans="1:10" ht="15" customHeight="1" x14ac:dyDescent="0.25">
      <c r="A41" s="110" t="s">
        <v>97</v>
      </c>
      <c r="B41" s="62">
        <f>SUM(B42:B44)</f>
        <v>13.89</v>
      </c>
      <c r="C41" s="120" t="s">
        <v>92</v>
      </c>
      <c r="D41" s="62">
        <v>0.98</v>
      </c>
      <c r="E41" s="88"/>
      <c r="F41" s="88"/>
      <c r="G41" s="88"/>
      <c r="H41" s="88"/>
      <c r="I41" s="88"/>
      <c r="J41" s="88"/>
    </row>
    <row r="42" spans="1:10" ht="15" customHeight="1" x14ac:dyDescent="0.25">
      <c r="A42" s="119" t="s">
        <v>88</v>
      </c>
      <c r="B42" s="62">
        <v>13.89</v>
      </c>
      <c r="C42" s="120" t="s">
        <v>90</v>
      </c>
      <c r="D42" s="62">
        <v>1.35</v>
      </c>
      <c r="E42" s="88"/>
      <c r="F42" s="88"/>
      <c r="G42" s="88"/>
      <c r="H42" s="88"/>
      <c r="I42" s="88"/>
      <c r="J42" s="88"/>
    </row>
    <row r="43" spans="1:10" ht="15" customHeight="1" x14ac:dyDescent="0.25">
      <c r="A43" s="119" t="s">
        <v>92</v>
      </c>
      <c r="B43" s="62"/>
      <c r="C43" s="120" t="s">
        <v>133</v>
      </c>
      <c r="D43" s="62"/>
      <c r="E43" s="88"/>
      <c r="F43" s="88"/>
      <c r="G43" s="88"/>
      <c r="H43" s="88"/>
      <c r="I43" s="88"/>
      <c r="J43" s="88"/>
    </row>
    <row r="44" spans="1:10" ht="15" customHeight="1" x14ac:dyDescent="0.25">
      <c r="A44" s="119" t="s">
        <v>90</v>
      </c>
      <c r="B44" s="62"/>
      <c r="C44" s="120" t="s">
        <v>132</v>
      </c>
      <c r="D44" s="62"/>
      <c r="E44" s="88"/>
      <c r="F44" s="88"/>
      <c r="G44" s="88"/>
      <c r="H44" s="88"/>
      <c r="I44" s="88"/>
      <c r="J44" s="88"/>
    </row>
    <row r="45" spans="1:10" ht="15" customHeight="1" x14ac:dyDescent="0.25">
      <c r="A45" s="110" t="s">
        <v>98</v>
      </c>
      <c r="B45" s="62">
        <f>SUM(B46:B71)</f>
        <v>114.22999999999999</v>
      </c>
      <c r="C45" s="111" t="s">
        <v>131</v>
      </c>
      <c r="D45" s="62">
        <f>SUM(D46:D52)</f>
        <v>72.960000000000008</v>
      </c>
      <c r="E45" s="88"/>
      <c r="F45" s="88"/>
      <c r="G45" s="88"/>
      <c r="H45" s="88"/>
      <c r="I45" s="88"/>
      <c r="J45" s="88"/>
    </row>
    <row r="46" spans="1:10" ht="15" customHeight="1" x14ac:dyDescent="0.25">
      <c r="A46" s="113" t="s">
        <v>99</v>
      </c>
      <c r="B46" s="62"/>
      <c r="C46" s="120" t="s">
        <v>105</v>
      </c>
      <c r="D46" s="62">
        <v>10.23</v>
      </c>
      <c r="E46" s="88"/>
      <c r="F46" s="88"/>
      <c r="G46" s="88"/>
      <c r="H46" s="88"/>
      <c r="I46" s="88"/>
      <c r="J46" s="88"/>
    </row>
    <row r="47" spans="1:10" ht="15" customHeight="1" x14ac:dyDescent="0.25">
      <c r="A47" s="119" t="s">
        <v>88</v>
      </c>
      <c r="B47" s="62"/>
      <c r="C47" s="120" t="s">
        <v>88</v>
      </c>
      <c r="D47" s="62">
        <v>48.03</v>
      </c>
      <c r="E47" s="88"/>
      <c r="F47" s="88"/>
      <c r="G47" s="88"/>
      <c r="H47" s="88"/>
      <c r="I47" s="88"/>
      <c r="J47" s="88"/>
    </row>
    <row r="48" spans="1:10" ht="15" customHeight="1" x14ac:dyDescent="0.25">
      <c r="A48" s="119" t="s">
        <v>100</v>
      </c>
      <c r="B48" s="62"/>
      <c r="C48" s="120" t="s">
        <v>100</v>
      </c>
      <c r="D48" s="62">
        <v>0.13</v>
      </c>
      <c r="E48" s="88"/>
      <c r="F48" s="88"/>
      <c r="G48" s="88"/>
      <c r="H48" s="88"/>
      <c r="I48" s="88"/>
      <c r="J48" s="88"/>
    </row>
    <row r="49" spans="1:10" ht="15" customHeight="1" x14ac:dyDescent="0.25">
      <c r="A49" s="119" t="s">
        <v>101</v>
      </c>
      <c r="B49" s="62"/>
      <c r="C49" s="120" t="s">
        <v>121</v>
      </c>
      <c r="D49" s="62"/>
      <c r="E49" s="88"/>
      <c r="F49" s="88"/>
      <c r="G49" s="88"/>
      <c r="H49" s="88"/>
      <c r="I49" s="88"/>
      <c r="J49" s="88"/>
    </row>
    <row r="50" spans="1:10" ht="15" customHeight="1" x14ac:dyDescent="0.25">
      <c r="A50" s="119" t="s">
        <v>92</v>
      </c>
      <c r="B50" s="62"/>
      <c r="C50" s="120" t="s">
        <v>101</v>
      </c>
      <c r="D50" s="62">
        <v>9.9499999999999993</v>
      </c>
      <c r="E50" s="88"/>
      <c r="F50" s="88"/>
      <c r="G50" s="88"/>
      <c r="H50" s="88"/>
      <c r="I50" s="88"/>
      <c r="J50" s="88"/>
    </row>
    <row r="51" spans="1:10" ht="15" customHeight="1" x14ac:dyDescent="0.25">
      <c r="A51" s="119" t="s">
        <v>90</v>
      </c>
      <c r="B51" s="62"/>
      <c r="C51" s="120" t="s">
        <v>92</v>
      </c>
      <c r="D51" s="62">
        <v>4.62</v>
      </c>
      <c r="E51" s="88"/>
      <c r="F51" s="88"/>
      <c r="G51" s="88"/>
      <c r="H51" s="88"/>
      <c r="I51" s="88"/>
      <c r="J51" s="88"/>
    </row>
    <row r="52" spans="1:10" ht="15" customHeight="1" x14ac:dyDescent="0.25">
      <c r="A52" s="119" t="s">
        <v>102</v>
      </c>
      <c r="B52" s="62"/>
      <c r="C52" s="120" t="s">
        <v>90</v>
      </c>
      <c r="D52" s="62"/>
      <c r="E52" s="88"/>
      <c r="F52" s="88"/>
      <c r="G52" s="88"/>
      <c r="H52" s="88"/>
      <c r="I52" s="88"/>
      <c r="J52" s="88"/>
    </row>
    <row r="53" spans="1:10" ht="15" customHeight="1" x14ac:dyDescent="0.25">
      <c r="A53" s="119" t="s">
        <v>103</v>
      </c>
      <c r="B53" s="62"/>
      <c r="C53" s="111" t="s">
        <v>130</v>
      </c>
      <c r="D53" s="62">
        <f>SUM(D54:D61)</f>
        <v>31.361329999999999</v>
      </c>
      <c r="E53" s="88"/>
      <c r="F53" s="88"/>
      <c r="G53" s="88"/>
      <c r="H53" s="88"/>
      <c r="I53" s="88"/>
      <c r="J53" s="88"/>
    </row>
    <row r="54" spans="1:10" ht="15" customHeight="1" x14ac:dyDescent="0.25">
      <c r="A54" s="113" t="s">
        <v>104</v>
      </c>
      <c r="B54" s="62"/>
      <c r="C54" s="120" t="s">
        <v>129</v>
      </c>
      <c r="D54" s="62">
        <v>2.83</v>
      </c>
      <c r="E54" s="88"/>
      <c r="F54" s="88"/>
      <c r="G54" s="88"/>
      <c r="H54" s="88"/>
      <c r="I54" s="88"/>
      <c r="J54" s="88"/>
    </row>
    <row r="55" spans="1:10" ht="15" customHeight="1" x14ac:dyDescent="0.25">
      <c r="A55" s="119" t="s">
        <v>105</v>
      </c>
      <c r="B55" s="62"/>
      <c r="C55" s="120" t="s">
        <v>88</v>
      </c>
      <c r="D55" s="62"/>
      <c r="E55" s="88"/>
      <c r="F55" s="88"/>
      <c r="G55" s="88"/>
      <c r="H55" s="88"/>
      <c r="I55" s="88"/>
      <c r="J55" s="88"/>
    </row>
    <row r="56" spans="1:10" ht="15" customHeight="1" x14ac:dyDescent="0.25">
      <c r="A56" s="119" t="s">
        <v>88</v>
      </c>
      <c r="B56" s="62"/>
      <c r="C56" s="120" t="s">
        <v>100</v>
      </c>
      <c r="D56" s="62">
        <v>3.19</v>
      </c>
      <c r="E56" s="88"/>
      <c r="F56" s="88"/>
      <c r="G56" s="88"/>
      <c r="H56" s="88"/>
      <c r="I56" s="88"/>
      <c r="J56" s="88"/>
    </row>
    <row r="57" spans="1:10" ht="15" customHeight="1" x14ac:dyDescent="0.25">
      <c r="A57" s="119" t="s">
        <v>100</v>
      </c>
      <c r="B57" s="62"/>
      <c r="C57" s="120" t="s">
        <v>121</v>
      </c>
      <c r="D57" s="62"/>
      <c r="E57" s="88"/>
      <c r="F57" s="88"/>
      <c r="G57" s="88"/>
      <c r="H57" s="88"/>
      <c r="I57" s="88"/>
      <c r="J57" s="88"/>
    </row>
    <row r="58" spans="1:10" ht="15" customHeight="1" x14ac:dyDescent="0.25">
      <c r="A58" s="119" t="s">
        <v>101</v>
      </c>
      <c r="B58" s="62"/>
      <c r="C58" s="120" t="s">
        <v>101</v>
      </c>
      <c r="D58" s="62">
        <v>1.133E-2</v>
      </c>
      <c r="E58" s="88"/>
      <c r="F58" s="88"/>
      <c r="G58" s="88"/>
      <c r="H58" s="88"/>
      <c r="I58" s="88"/>
      <c r="J58" s="88"/>
    </row>
    <row r="59" spans="1:10" ht="15" customHeight="1" x14ac:dyDescent="0.25">
      <c r="A59" s="119" t="s">
        <v>89</v>
      </c>
      <c r="B59" s="62"/>
      <c r="C59" s="120" t="s">
        <v>128</v>
      </c>
      <c r="D59" s="62">
        <v>0.54</v>
      </c>
      <c r="E59" s="88"/>
      <c r="F59" s="88"/>
      <c r="G59" s="88"/>
      <c r="H59" s="88"/>
      <c r="I59" s="88"/>
      <c r="J59" s="88"/>
    </row>
    <row r="60" spans="1:10" ht="15" customHeight="1" x14ac:dyDescent="0.25">
      <c r="A60" s="119" t="s">
        <v>90</v>
      </c>
      <c r="B60" s="62">
        <v>15.35</v>
      </c>
      <c r="C60" s="120" t="s">
        <v>92</v>
      </c>
      <c r="D60" s="62">
        <v>15.68</v>
      </c>
      <c r="E60" s="88"/>
      <c r="F60" s="88"/>
      <c r="G60" s="88"/>
      <c r="H60" s="88"/>
      <c r="I60" s="88"/>
      <c r="J60" s="88"/>
    </row>
    <row r="61" spans="1:10" ht="15" customHeight="1" x14ac:dyDescent="0.25">
      <c r="A61" s="119" t="s">
        <v>102</v>
      </c>
      <c r="B61" s="62"/>
      <c r="C61" s="120" t="s">
        <v>90</v>
      </c>
      <c r="D61" s="62">
        <v>9.11</v>
      </c>
      <c r="E61" s="88"/>
      <c r="F61" s="88"/>
      <c r="G61" s="88"/>
      <c r="H61" s="88"/>
      <c r="I61" s="88"/>
      <c r="J61" s="88"/>
    </row>
    <row r="62" spans="1:10" ht="15" customHeight="1" x14ac:dyDescent="0.25">
      <c r="A62" s="119" t="s">
        <v>106</v>
      </c>
      <c r="B62" s="62"/>
      <c r="C62" s="111" t="s">
        <v>127</v>
      </c>
      <c r="D62" s="62">
        <f>SUM(D63:D69)</f>
        <v>34.94</v>
      </c>
      <c r="E62" s="88"/>
      <c r="F62" s="88"/>
      <c r="G62" s="88"/>
      <c r="H62" s="88"/>
      <c r="I62" s="88"/>
      <c r="J62" s="88"/>
    </row>
    <row r="63" spans="1:10" ht="15" customHeight="1" x14ac:dyDescent="0.25">
      <c r="A63" s="113" t="s">
        <v>107</v>
      </c>
      <c r="B63" s="62"/>
      <c r="C63" s="120" t="s">
        <v>88</v>
      </c>
      <c r="D63" s="62">
        <v>24.65</v>
      </c>
      <c r="E63" s="88"/>
      <c r="F63" s="88"/>
      <c r="G63" s="88"/>
      <c r="H63" s="88"/>
      <c r="I63" s="88"/>
      <c r="J63" s="88"/>
    </row>
    <row r="64" spans="1:10" ht="15" customHeight="1" x14ac:dyDescent="0.25">
      <c r="A64" s="119" t="s">
        <v>88</v>
      </c>
      <c r="B64" s="62"/>
      <c r="C64" s="120" t="s">
        <v>100</v>
      </c>
      <c r="D64" s="62">
        <v>0.64</v>
      </c>
      <c r="E64" s="88"/>
      <c r="F64" s="88"/>
      <c r="G64" s="88"/>
      <c r="H64" s="88"/>
      <c r="I64" s="88"/>
      <c r="J64" s="88"/>
    </row>
    <row r="65" spans="1:10" ht="15" customHeight="1" x14ac:dyDescent="0.25">
      <c r="A65" s="119" t="s">
        <v>100</v>
      </c>
      <c r="B65" s="62"/>
      <c r="C65" s="120" t="s">
        <v>121</v>
      </c>
      <c r="D65" s="62"/>
      <c r="E65" s="88"/>
      <c r="F65" s="88"/>
      <c r="G65" s="88"/>
      <c r="H65" s="88"/>
      <c r="I65" s="88"/>
      <c r="J65" s="88"/>
    </row>
    <row r="66" spans="1:10" ht="15" customHeight="1" x14ac:dyDescent="0.25">
      <c r="A66" s="119" t="s">
        <v>101</v>
      </c>
      <c r="B66" s="62"/>
      <c r="C66" s="120" t="s">
        <v>126</v>
      </c>
      <c r="D66" s="62">
        <v>2.4300000000000002</v>
      </c>
      <c r="E66" s="88"/>
      <c r="F66" s="88"/>
      <c r="G66" s="88"/>
      <c r="H66" s="88"/>
      <c r="I66" s="88"/>
      <c r="J66" s="88"/>
    </row>
    <row r="67" spans="1:10" ht="15" customHeight="1" x14ac:dyDescent="0.25">
      <c r="A67" s="119" t="s">
        <v>92</v>
      </c>
      <c r="B67" s="62">
        <v>2.21</v>
      </c>
      <c r="C67" s="120" t="s">
        <v>101</v>
      </c>
      <c r="D67" s="62"/>
      <c r="E67" s="88"/>
      <c r="F67" s="88"/>
      <c r="G67" s="88"/>
      <c r="H67" s="88"/>
      <c r="I67" s="88"/>
      <c r="J67" s="88"/>
    </row>
    <row r="68" spans="1:10" ht="15" customHeight="1" x14ac:dyDescent="0.25">
      <c r="A68" s="119" t="s">
        <v>90</v>
      </c>
      <c r="B68" s="62">
        <v>14.96</v>
      </c>
      <c r="C68" s="120" t="s">
        <v>92</v>
      </c>
      <c r="D68" s="62">
        <v>2.13</v>
      </c>
      <c r="E68" s="88"/>
      <c r="F68" s="88"/>
      <c r="G68" s="88"/>
      <c r="H68" s="88"/>
      <c r="I68" s="88"/>
      <c r="J68" s="88"/>
    </row>
    <row r="69" spans="1:10" ht="15" customHeight="1" x14ac:dyDescent="0.25">
      <c r="A69" s="119" t="s">
        <v>102</v>
      </c>
      <c r="B69" s="62"/>
      <c r="C69" s="120" t="s">
        <v>90</v>
      </c>
      <c r="D69" s="62">
        <v>5.09</v>
      </c>
      <c r="E69" s="88"/>
      <c r="F69" s="88"/>
      <c r="G69" s="88"/>
      <c r="H69" s="88"/>
      <c r="I69" s="88"/>
      <c r="J69" s="88"/>
    </row>
    <row r="70" spans="1:10" ht="15" customHeight="1" x14ac:dyDescent="0.25">
      <c r="A70" s="119" t="s">
        <v>103</v>
      </c>
      <c r="B70" s="62"/>
      <c r="C70" s="111" t="s">
        <v>125</v>
      </c>
      <c r="D70" s="62">
        <f>SUM(D71:D73)</f>
        <v>68.039999999999992</v>
      </c>
      <c r="E70" s="88"/>
      <c r="F70" s="88"/>
      <c r="G70" s="88"/>
      <c r="H70" s="88"/>
      <c r="I70" s="88"/>
      <c r="J70" s="88"/>
    </row>
    <row r="71" spans="1:10" ht="15" customHeight="1" x14ac:dyDescent="0.25">
      <c r="A71" s="119" t="s">
        <v>108</v>
      </c>
      <c r="B71" s="62">
        <v>81.709999999999994</v>
      </c>
      <c r="C71" s="120" t="s">
        <v>124</v>
      </c>
      <c r="D71" s="62">
        <v>2.34</v>
      </c>
      <c r="E71" s="88"/>
      <c r="F71" s="88"/>
      <c r="G71" s="88"/>
      <c r="H71" s="88"/>
      <c r="I71" s="88"/>
      <c r="J71" s="88"/>
    </row>
    <row r="72" spans="1:10" ht="15" customHeight="1" x14ac:dyDescent="0.25">
      <c r="A72" s="91" t="s">
        <v>111</v>
      </c>
      <c r="B72" s="63">
        <f>B11+B14+B18+B21+B26+B41+B45</f>
        <v>286.15999999999997</v>
      </c>
      <c r="C72" s="119" t="s">
        <v>123</v>
      </c>
      <c r="D72" s="62">
        <v>60.23</v>
      </c>
      <c r="E72" s="88"/>
      <c r="F72" s="88"/>
      <c r="G72" s="88"/>
      <c r="H72" s="88"/>
      <c r="I72" s="88"/>
      <c r="J72" s="88"/>
    </row>
    <row r="73" spans="1:10" ht="15" customHeight="1" x14ac:dyDescent="0.25">
      <c r="A73" s="88"/>
      <c r="B73" s="88"/>
      <c r="C73" s="119" t="s">
        <v>92</v>
      </c>
      <c r="D73" s="62">
        <v>5.47</v>
      </c>
      <c r="E73" s="88"/>
      <c r="F73" s="88"/>
      <c r="G73" s="88"/>
      <c r="H73" s="88"/>
      <c r="I73" s="88"/>
      <c r="J73" s="88"/>
    </row>
    <row r="74" spans="1:10" ht="15" customHeight="1" x14ac:dyDescent="0.25">
      <c r="A74" s="88"/>
      <c r="B74" s="88"/>
      <c r="C74" s="91" t="s">
        <v>112</v>
      </c>
      <c r="D74" s="63">
        <f>D11+D36+D45+D53+D62+D70</f>
        <v>284.03133000000003</v>
      </c>
      <c r="E74" s="90"/>
      <c r="F74" s="88"/>
      <c r="G74" s="88"/>
      <c r="H74" s="88"/>
      <c r="I74" s="88"/>
      <c r="J74" s="88"/>
    </row>
    <row r="75" spans="1:10" x14ac:dyDescent="0.25">
      <c r="A75" s="116" t="s">
        <v>45</v>
      </c>
      <c r="F75" s="64"/>
    </row>
    <row r="76" spans="1:10" x14ac:dyDescent="0.25">
      <c r="B76" s="118"/>
      <c r="F76" s="64"/>
    </row>
    <row r="77" spans="1:10" x14ac:dyDescent="0.25">
      <c r="A77" s="116" t="s">
        <v>10</v>
      </c>
    </row>
    <row r="78" spans="1:10" ht="45.75" customHeight="1" x14ac:dyDescent="0.25">
      <c r="A78" s="157" t="s">
        <v>48</v>
      </c>
      <c r="B78" s="157"/>
      <c r="C78" s="157"/>
      <c r="D78" s="157"/>
      <c r="E78" s="157"/>
      <c r="F78" s="126"/>
      <c r="G78" s="126"/>
      <c r="H78" s="126"/>
      <c r="I78" s="126"/>
      <c r="J78" s="126"/>
    </row>
  </sheetData>
  <mergeCells count="11">
    <mergeCell ref="B2:F2"/>
    <mergeCell ref="A78:E78"/>
    <mergeCell ref="E9:F9"/>
    <mergeCell ref="A6:B6"/>
    <mergeCell ref="F6:J6"/>
    <mergeCell ref="A7:B7"/>
    <mergeCell ref="A9:B9"/>
    <mergeCell ref="C9:D9"/>
    <mergeCell ref="I9:J9"/>
    <mergeCell ref="G9:H9"/>
    <mergeCell ref="A4:J4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8"/>
  <sheetViews>
    <sheetView showGridLines="0" zoomScaleNormal="100" zoomScaleSheetLayoutView="85" workbookViewId="0">
      <selection activeCell="F28" sqref="F28"/>
    </sheetView>
  </sheetViews>
  <sheetFormatPr defaultColWidth="9.140625" defaultRowHeight="12.75" x14ac:dyDescent="0.2"/>
  <cols>
    <col min="1" max="1" width="32.28515625" style="1" bestFit="1" customWidth="1"/>
    <col min="2" max="2" width="16.7109375" style="1" customWidth="1"/>
    <col min="3" max="3" width="32.85546875" style="1" bestFit="1" customWidth="1"/>
    <col min="4" max="4" width="16.7109375" style="1" customWidth="1"/>
    <col min="5" max="5" width="32.140625" style="1" bestFit="1" customWidth="1"/>
    <col min="6" max="6" width="16.7109375" style="1" customWidth="1"/>
    <col min="7" max="7" width="32.140625" style="1" bestFit="1" customWidth="1"/>
    <col min="8" max="8" width="16.7109375" style="1" customWidth="1"/>
    <col min="9" max="9" width="32.140625" style="1" bestFit="1" customWidth="1"/>
    <col min="10" max="10" width="16.7109375" style="1" customWidth="1"/>
    <col min="11" max="16384" width="9.140625" style="1"/>
  </cols>
  <sheetData>
    <row r="2" spans="1:10" s="6" customFormat="1" ht="60" customHeight="1" x14ac:dyDescent="0.2">
      <c r="A2" s="39"/>
      <c r="B2" s="146" t="s">
        <v>184</v>
      </c>
      <c r="C2" s="146"/>
      <c r="D2" s="146"/>
      <c r="E2" s="146"/>
      <c r="F2" s="39"/>
      <c r="G2" s="39"/>
    </row>
    <row r="3" spans="1:10" s="6" customFormat="1" ht="15.75" x14ac:dyDescent="0.2">
      <c r="B3" s="51"/>
      <c r="C3" s="51"/>
      <c r="D3" s="51"/>
      <c r="E3" s="51"/>
      <c r="F3" s="51"/>
    </row>
    <row r="4" spans="1:10" ht="18" customHeight="1" x14ac:dyDescent="0.2">
      <c r="A4" s="155" t="s">
        <v>64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3.5" thickBot="1" x14ac:dyDescent="0.25">
      <c r="A5" s="2"/>
      <c r="B5" s="2"/>
      <c r="C5" s="100" t="s">
        <v>27</v>
      </c>
      <c r="E5" s="136"/>
    </row>
    <row r="6" spans="1:10" ht="24" customHeight="1" thickBot="1" x14ac:dyDescent="0.25">
      <c r="A6" s="152" t="s">
        <v>164</v>
      </c>
      <c r="B6" s="153"/>
      <c r="C6" s="98">
        <f>B72</f>
        <v>14812207.259999998</v>
      </c>
      <c r="D6" s="136"/>
      <c r="E6" s="136"/>
      <c r="F6" s="154"/>
      <c r="G6" s="154"/>
      <c r="H6" s="154"/>
      <c r="I6" s="154"/>
      <c r="J6" s="154"/>
    </row>
    <row r="7" spans="1:10" ht="28.5" customHeight="1" thickBot="1" x14ac:dyDescent="0.25">
      <c r="A7" s="152" t="s">
        <v>165</v>
      </c>
      <c r="B7" s="153"/>
      <c r="C7" s="98">
        <f>D74+J23+F24+H26</f>
        <v>19659575.609999999</v>
      </c>
      <c r="D7" s="93"/>
      <c r="E7" s="99"/>
      <c r="F7" s="96"/>
      <c r="G7" s="96"/>
      <c r="H7" s="96"/>
      <c r="I7" s="96"/>
      <c r="J7" s="96"/>
    </row>
    <row r="8" spans="1:10" s="64" customFormat="1" x14ac:dyDescent="0.2">
      <c r="A8" s="90"/>
      <c r="B8" s="92"/>
      <c r="C8" s="93"/>
      <c r="D8" s="93"/>
      <c r="E8" s="90"/>
      <c r="F8" s="96"/>
      <c r="G8" s="96"/>
      <c r="H8" s="96"/>
      <c r="I8" s="96"/>
      <c r="J8" s="96"/>
    </row>
    <row r="9" spans="1:10" ht="24" customHeight="1" x14ac:dyDescent="0.2">
      <c r="A9" s="158" t="s">
        <v>32</v>
      </c>
      <c r="B9" s="158"/>
      <c r="C9" s="158" t="s">
        <v>33</v>
      </c>
      <c r="D9" s="158"/>
      <c r="E9" s="159" t="s">
        <v>34</v>
      </c>
      <c r="F9" s="161"/>
      <c r="G9" s="158" t="s">
        <v>36</v>
      </c>
      <c r="H9" s="158"/>
      <c r="I9" s="158" t="s">
        <v>35</v>
      </c>
      <c r="J9" s="158"/>
    </row>
    <row r="10" spans="1:10" ht="24" customHeight="1" x14ac:dyDescent="0.2">
      <c r="A10" s="52" t="s">
        <v>110</v>
      </c>
      <c r="B10" s="52" t="s">
        <v>166</v>
      </c>
      <c r="C10" s="97" t="s">
        <v>110</v>
      </c>
      <c r="D10" s="52" t="s">
        <v>166</v>
      </c>
      <c r="E10" s="58" t="s">
        <v>110</v>
      </c>
      <c r="F10" s="52" t="s">
        <v>166</v>
      </c>
      <c r="G10" s="58" t="s">
        <v>110</v>
      </c>
      <c r="H10" s="52" t="s">
        <v>166</v>
      </c>
      <c r="I10" s="58" t="s">
        <v>110</v>
      </c>
      <c r="J10" s="52" t="s">
        <v>166</v>
      </c>
    </row>
    <row r="11" spans="1:10" s="108" customFormat="1" ht="15" customHeight="1" x14ac:dyDescent="0.25">
      <c r="A11" s="110" t="s">
        <v>72</v>
      </c>
      <c r="B11" s="62">
        <f>SUM(B12:B13)</f>
        <v>14344176.239999998</v>
      </c>
      <c r="C11" s="111" t="s">
        <v>116</v>
      </c>
      <c r="D11" s="62">
        <f>SUM(D12:D35)</f>
        <v>5047914.3599999994</v>
      </c>
      <c r="E11" s="112" t="s">
        <v>143</v>
      </c>
      <c r="F11" s="94">
        <f>SUM(F12:F17)</f>
        <v>987062.78</v>
      </c>
      <c r="G11" s="112" t="s">
        <v>156</v>
      </c>
      <c r="H11" s="62">
        <f>SUM(H12:H18)</f>
        <v>93688.06</v>
      </c>
      <c r="I11" s="110" t="s">
        <v>137</v>
      </c>
      <c r="J11" s="62">
        <f>SUM(J12:J22)</f>
        <v>4356536.3099999996</v>
      </c>
    </row>
    <row r="12" spans="1:10" s="108" customFormat="1" ht="15" customHeight="1" x14ac:dyDescent="0.25">
      <c r="A12" s="119" t="s">
        <v>73</v>
      </c>
      <c r="B12" s="62">
        <v>3660060.96</v>
      </c>
      <c r="C12" s="114" t="s">
        <v>117</v>
      </c>
      <c r="D12" s="62"/>
      <c r="E12" s="115" t="s">
        <v>144</v>
      </c>
      <c r="F12" s="94"/>
      <c r="G12" s="119" t="s">
        <v>157</v>
      </c>
      <c r="H12" s="62"/>
      <c r="I12" s="119" t="s">
        <v>136</v>
      </c>
      <c r="J12" s="62"/>
    </row>
    <row r="13" spans="1:10" s="108" customFormat="1" ht="15" customHeight="1" x14ac:dyDescent="0.25">
      <c r="A13" s="119" t="s">
        <v>74</v>
      </c>
      <c r="B13" s="62">
        <v>10684115.279999999</v>
      </c>
      <c r="C13" s="120" t="s">
        <v>129</v>
      </c>
      <c r="D13" s="62">
        <v>1516206.88</v>
      </c>
      <c r="E13" s="119" t="s">
        <v>145</v>
      </c>
      <c r="F13" s="94">
        <v>985885.68</v>
      </c>
      <c r="G13" s="119" t="s">
        <v>88</v>
      </c>
      <c r="H13" s="62">
        <v>50640.959999999999</v>
      </c>
      <c r="I13" s="119" t="s">
        <v>95</v>
      </c>
      <c r="J13" s="62"/>
    </row>
    <row r="14" spans="1:10" s="108" customFormat="1" ht="15" customHeight="1" x14ac:dyDescent="0.25">
      <c r="A14" s="110" t="s">
        <v>75</v>
      </c>
      <c r="B14" s="62"/>
      <c r="C14" s="120" t="s">
        <v>88</v>
      </c>
      <c r="D14" s="62"/>
      <c r="E14" s="119" t="s">
        <v>146</v>
      </c>
      <c r="F14" s="94">
        <v>1177.0999999999999</v>
      </c>
      <c r="G14" s="119" t="s">
        <v>158</v>
      </c>
      <c r="H14" s="62">
        <v>19053.900000000001</v>
      </c>
      <c r="I14" s="119" t="s">
        <v>138</v>
      </c>
      <c r="J14" s="62"/>
    </row>
    <row r="15" spans="1:10" s="108" customFormat="1" ht="15" customHeight="1" x14ac:dyDescent="0.25">
      <c r="A15" s="119" t="s">
        <v>76</v>
      </c>
      <c r="B15" s="62"/>
      <c r="C15" s="120" t="s">
        <v>100</v>
      </c>
      <c r="D15" s="62"/>
      <c r="E15" s="119" t="s">
        <v>147</v>
      </c>
      <c r="F15" s="94"/>
      <c r="G15" s="119" t="s">
        <v>92</v>
      </c>
      <c r="H15" s="62">
        <v>23993.200000000001</v>
      </c>
      <c r="I15" s="119" t="s">
        <v>139</v>
      </c>
      <c r="J15" s="62"/>
    </row>
    <row r="16" spans="1:10" s="108" customFormat="1" ht="15" customHeight="1" x14ac:dyDescent="0.25">
      <c r="A16" s="119" t="s">
        <v>77</v>
      </c>
      <c r="B16" s="62"/>
      <c r="C16" s="120" t="s">
        <v>119</v>
      </c>
      <c r="D16" s="62"/>
      <c r="E16" s="119" t="s">
        <v>148</v>
      </c>
      <c r="F16" s="94"/>
      <c r="G16" s="119" t="s">
        <v>90</v>
      </c>
      <c r="H16" s="62"/>
      <c r="I16" s="119" t="s">
        <v>89</v>
      </c>
      <c r="J16" s="62"/>
    </row>
    <row r="17" spans="1:10" s="108" customFormat="1" ht="15" customHeight="1" x14ac:dyDescent="0.25">
      <c r="A17" s="119" t="s">
        <v>78</v>
      </c>
      <c r="B17" s="62"/>
      <c r="C17" s="120" t="s">
        <v>101</v>
      </c>
      <c r="D17" s="62"/>
      <c r="E17" s="119" t="s">
        <v>149</v>
      </c>
      <c r="F17" s="94"/>
      <c r="G17" s="119" t="s">
        <v>159</v>
      </c>
      <c r="H17" s="62"/>
      <c r="I17" s="119" t="s">
        <v>140</v>
      </c>
      <c r="J17" s="62">
        <v>4356536.3099999996</v>
      </c>
    </row>
    <row r="18" spans="1:10" s="108" customFormat="1" ht="15" customHeight="1" x14ac:dyDescent="0.25">
      <c r="A18" s="110" t="s">
        <v>79</v>
      </c>
      <c r="B18" s="62"/>
      <c r="C18" s="120" t="s">
        <v>92</v>
      </c>
      <c r="D18" s="62"/>
      <c r="E18" s="112" t="s">
        <v>150</v>
      </c>
      <c r="F18" s="94">
        <f>SUM(F19:F23)</f>
        <v>3153936.28</v>
      </c>
      <c r="G18" s="119" t="s">
        <v>102</v>
      </c>
      <c r="H18" s="62"/>
      <c r="I18" s="119" t="s">
        <v>90</v>
      </c>
      <c r="J18" s="62"/>
    </row>
    <row r="19" spans="1:10" s="108" customFormat="1" ht="15" customHeight="1" x14ac:dyDescent="0.25">
      <c r="A19" s="119" t="s">
        <v>80</v>
      </c>
      <c r="B19" s="62"/>
      <c r="C19" s="120" t="s">
        <v>90</v>
      </c>
      <c r="D19" s="62"/>
      <c r="E19" s="115" t="s">
        <v>151</v>
      </c>
      <c r="F19" s="94"/>
      <c r="G19" s="112" t="s">
        <v>160</v>
      </c>
      <c r="H19" s="62">
        <f>SUM(H20:H25)</f>
        <v>4552642.04</v>
      </c>
      <c r="I19" s="119" t="s">
        <v>102</v>
      </c>
      <c r="J19" s="62"/>
    </row>
    <row r="20" spans="1:10" s="108" customFormat="1" ht="15" customHeight="1" x14ac:dyDescent="0.25">
      <c r="A20" s="119" t="s">
        <v>78</v>
      </c>
      <c r="B20" s="62"/>
      <c r="C20" s="114" t="s">
        <v>120</v>
      </c>
      <c r="D20" s="62"/>
      <c r="E20" s="119" t="s">
        <v>152</v>
      </c>
      <c r="F20" s="94"/>
      <c r="G20" s="119" t="s">
        <v>157</v>
      </c>
      <c r="H20" s="62"/>
      <c r="I20" s="119" t="s">
        <v>141</v>
      </c>
      <c r="J20" s="62"/>
    </row>
    <row r="21" spans="1:10" s="108" customFormat="1" ht="15" customHeight="1" x14ac:dyDescent="0.25">
      <c r="A21" s="110" t="s">
        <v>81</v>
      </c>
      <c r="B21" s="62"/>
      <c r="C21" s="120" t="s">
        <v>105</v>
      </c>
      <c r="D21" s="62">
        <v>319948.2</v>
      </c>
      <c r="E21" s="119" t="s">
        <v>153</v>
      </c>
      <c r="F21" s="94">
        <v>3153936.28</v>
      </c>
      <c r="G21" s="119" t="s">
        <v>88</v>
      </c>
      <c r="H21" s="62"/>
      <c r="I21" s="119" t="s">
        <v>142</v>
      </c>
      <c r="J21" s="62"/>
    </row>
    <row r="22" spans="1:10" s="108" customFormat="1" ht="15" customHeight="1" x14ac:dyDescent="0.25">
      <c r="A22" s="119" t="s">
        <v>82</v>
      </c>
      <c r="B22" s="62"/>
      <c r="C22" s="120" t="s">
        <v>88</v>
      </c>
      <c r="D22" s="62"/>
      <c r="E22" s="115" t="s">
        <v>154</v>
      </c>
      <c r="F22" s="94"/>
      <c r="G22" s="119" t="s">
        <v>158</v>
      </c>
      <c r="H22" s="62">
        <v>410191.2</v>
      </c>
      <c r="I22" s="119" t="s">
        <v>108</v>
      </c>
      <c r="J22" s="62"/>
    </row>
    <row r="23" spans="1:10" s="108" customFormat="1" ht="15" customHeight="1" x14ac:dyDescent="0.25">
      <c r="A23" s="119" t="s">
        <v>83</v>
      </c>
      <c r="B23" s="62"/>
      <c r="C23" s="120" t="s">
        <v>100</v>
      </c>
      <c r="D23" s="62"/>
      <c r="E23" s="119" t="s">
        <v>155</v>
      </c>
      <c r="F23" s="62"/>
      <c r="G23" s="119" t="s">
        <v>92</v>
      </c>
      <c r="H23" s="62">
        <v>3273045.16</v>
      </c>
      <c r="I23" s="91" t="s">
        <v>113</v>
      </c>
      <c r="J23" s="63">
        <f>J11</f>
        <v>4356536.3099999996</v>
      </c>
    </row>
    <row r="24" spans="1:10" s="108" customFormat="1" ht="15" customHeight="1" x14ac:dyDescent="0.25">
      <c r="A24" s="119" t="s">
        <v>84</v>
      </c>
      <c r="B24" s="62"/>
      <c r="C24" s="120" t="s">
        <v>121</v>
      </c>
      <c r="D24" s="62"/>
      <c r="E24" s="91" t="s">
        <v>114</v>
      </c>
      <c r="F24" s="63">
        <f>F11+F18</f>
        <v>4140999.0599999996</v>
      </c>
      <c r="G24" s="119" t="s">
        <v>90</v>
      </c>
      <c r="H24" s="62">
        <v>84795.48</v>
      </c>
    </row>
    <row r="25" spans="1:10" s="108" customFormat="1" ht="15" customHeight="1" x14ac:dyDescent="0.25">
      <c r="A25" s="119" t="s">
        <v>85</v>
      </c>
      <c r="B25" s="62"/>
      <c r="C25" s="120" t="s">
        <v>101</v>
      </c>
      <c r="D25" s="62"/>
      <c r="E25" s="88"/>
      <c r="F25" s="88"/>
      <c r="G25" s="119" t="s">
        <v>159</v>
      </c>
      <c r="H25" s="62">
        <v>784610.2</v>
      </c>
    </row>
    <row r="26" spans="1:10" s="108" customFormat="1" ht="15" customHeight="1" x14ac:dyDescent="0.25">
      <c r="A26" s="110" t="s">
        <v>86</v>
      </c>
      <c r="B26" s="62">
        <f>SUM(B27:B40)</f>
        <v>0</v>
      </c>
      <c r="C26" s="120" t="s">
        <v>92</v>
      </c>
      <c r="D26" s="62"/>
      <c r="E26" s="88"/>
      <c r="F26" s="88"/>
      <c r="G26" s="91" t="s">
        <v>115</v>
      </c>
      <c r="H26" s="63">
        <f>H11+H19</f>
        <v>4646330.0999999996</v>
      </c>
    </row>
    <row r="27" spans="1:10" s="108" customFormat="1" ht="15" customHeight="1" x14ac:dyDescent="0.25">
      <c r="A27" s="113" t="s">
        <v>87</v>
      </c>
      <c r="B27" s="62"/>
      <c r="C27" s="120" t="s">
        <v>90</v>
      </c>
      <c r="D27" s="62"/>
      <c r="E27" s="88"/>
      <c r="F27" s="88"/>
      <c r="G27" s="88"/>
      <c r="H27" s="88"/>
      <c r="I27" s="88"/>
      <c r="J27" s="88"/>
    </row>
    <row r="28" spans="1:10" s="108" customFormat="1" ht="15" customHeight="1" x14ac:dyDescent="0.25">
      <c r="A28" s="119" t="s">
        <v>88</v>
      </c>
      <c r="B28" s="62"/>
      <c r="C28" s="114" t="s">
        <v>122</v>
      </c>
      <c r="D28" s="62"/>
      <c r="E28" s="88"/>
      <c r="F28" s="88"/>
      <c r="G28" s="88"/>
      <c r="H28" s="88"/>
      <c r="I28" s="88"/>
      <c r="J28" s="88"/>
    </row>
    <row r="29" spans="1:10" s="108" customFormat="1" ht="15" customHeight="1" x14ac:dyDescent="0.25">
      <c r="A29" s="119" t="s">
        <v>89</v>
      </c>
      <c r="B29" s="62"/>
      <c r="C29" s="120" t="s">
        <v>129</v>
      </c>
      <c r="D29" s="62">
        <v>3211759.28</v>
      </c>
      <c r="E29" s="88"/>
      <c r="F29" s="88"/>
      <c r="G29" s="88"/>
      <c r="H29" s="88"/>
      <c r="I29" s="88"/>
      <c r="J29" s="88"/>
    </row>
    <row r="30" spans="1:10" s="108" customFormat="1" ht="15" customHeight="1" x14ac:dyDescent="0.25">
      <c r="A30" s="119" t="s">
        <v>90</v>
      </c>
      <c r="B30" s="62"/>
      <c r="C30" s="120" t="s">
        <v>95</v>
      </c>
      <c r="D30" s="62"/>
      <c r="E30" s="88"/>
      <c r="F30" s="88"/>
      <c r="G30" s="88"/>
      <c r="H30" s="88"/>
      <c r="I30" s="88"/>
      <c r="J30" s="88"/>
    </row>
    <row r="31" spans="1:10" s="108" customFormat="1" ht="15" customHeight="1" x14ac:dyDescent="0.25">
      <c r="A31" s="113" t="s">
        <v>91</v>
      </c>
      <c r="B31" s="62"/>
      <c r="C31" s="120" t="s">
        <v>100</v>
      </c>
      <c r="D31" s="62"/>
      <c r="E31" s="88"/>
      <c r="F31" s="88"/>
      <c r="G31" s="88"/>
      <c r="H31" s="88"/>
      <c r="I31" s="88"/>
      <c r="J31" s="88"/>
    </row>
    <row r="32" spans="1:10" s="108" customFormat="1" ht="15" customHeight="1" x14ac:dyDescent="0.25">
      <c r="A32" s="119" t="s">
        <v>88</v>
      </c>
      <c r="B32" s="62"/>
      <c r="C32" s="120" t="s">
        <v>121</v>
      </c>
      <c r="D32" s="62"/>
      <c r="E32" s="88"/>
      <c r="F32" s="88"/>
      <c r="G32" s="88"/>
      <c r="H32" s="88"/>
      <c r="I32" s="88"/>
      <c r="J32" s="88"/>
    </row>
    <row r="33" spans="1:10" s="108" customFormat="1" ht="15" customHeight="1" x14ac:dyDescent="0.25">
      <c r="A33" s="119" t="s">
        <v>92</v>
      </c>
      <c r="B33" s="62"/>
      <c r="C33" s="120" t="s">
        <v>101</v>
      </c>
      <c r="D33" s="62"/>
      <c r="E33" s="88"/>
      <c r="F33" s="88"/>
      <c r="G33" s="88"/>
      <c r="H33" s="88"/>
      <c r="I33" s="88"/>
      <c r="J33" s="88"/>
    </row>
    <row r="34" spans="1:10" s="108" customFormat="1" ht="15" customHeight="1" x14ac:dyDescent="0.25">
      <c r="A34" s="119" t="s">
        <v>90</v>
      </c>
      <c r="B34" s="62"/>
      <c r="C34" s="120" t="s">
        <v>92</v>
      </c>
      <c r="D34" s="62"/>
      <c r="E34" s="88"/>
      <c r="F34" s="88"/>
      <c r="G34" s="88"/>
      <c r="H34" s="88"/>
      <c r="I34" s="88"/>
      <c r="J34" s="88"/>
    </row>
    <row r="35" spans="1:10" s="108" customFormat="1" ht="15" customHeight="1" x14ac:dyDescent="0.25">
      <c r="A35" s="113" t="s">
        <v>93</v>
      </c>
      <c r="B35" s="62"/>
      <c r="C35" s="120" t="s">
        <v>90</v>
      </c>
      <c r="D35" s="62"/>
      <c r="E35" s="88"/>
      <c r="F35" s="88"/>
      <c r="G35" s="88"/>
      <c r="H35" s="88"/>
      <c r="I35" s="88"/>
      <c r="J35" s="88"/>
    </row>
    <row r="36" spans="1:10" s="108" customFormat="1" ht="15" customHeight="1" x14ac:dyDescent="0.25">
      <c r="A36" s="119" t="s">
        <v>94</v>
      </c>
      <c r="B36" s="62"/>
      <c r="C36" s="111" t="s">
        <v>135</v>
      </c>
      <c r="D36" s="62"/>
      <c r="E36" s="88"/>
      <c r="F36" s="88"/>
      <c r="G36" s="88"/>
      <c r="H36" s="88"/>
      <c r="I36" s="88"/>
      <c r="J36" s="88"/>
    </row>
    <row r="37" spans="1:10" s="108" customFormat="1" ht="15" customHeight="1" x14ac:dyDescent="0.25">
      <c r="A37" s="119" t="s">
        <v>95</v>
      </c>
      <c r="B37" s="62"/>
      <c r="C37" s="120" t="s">
        <v>88</v>
      </c>
      <c r="D37" s="62"/>
      <c r="E37" s="88"/>
      <c r="F37" s="88"/>
      <c r="G37" s="88"/>
      <c r="H37" s="88"/>
      <c r="I37" s="88"/>
      <c r="J37" s="88"/>
    </row>
    <row r="38" spans="1:10" s="108" customFormat="1" ht="15" customHeight="1" x14ac:dyDescent="0.25">
      <c r="A38" s="119" t="s">
        <v>92</v>
      </c>
      <c r="B38" s="62"/>
      <c r="C38" s="120" t="s">
        <v>100</v>
      </c>
      <c r="D38" s="62"/>
      <c r="E38" s="88"/>
      <c r="F38" s="88"/>
      <c r="G38" s="88"/>
      <c r="H38" s="88"/>
      <c r="I38" s="88"/>
      <c r="J38" s="88"/>
    </row>
    <row r="39" spans="1:10" s="108" customFormat="1" ht="15" customHeight="1" x14ac:dyDescent="0.25">
      <c r="A39" s="119" t="s">
        <v>90</v>
      </c>
      <c r="B39" s="62"/>
      <c r="C39" s="120" t="s">
        <v>121</v>
      </c>
      <c r="D39" s="62"/>
      <c r="E39" s="88"/>
      <c r="F39" s="88"/>
      <c r="G39" s="88"/>
      <c r="H39" s="88"/>
      <c r="I39" s="88"/>
      <c r="J39" s="88"/>
    </row>
    <row r="40" spans="1:10" s="108" customFormat="1" ht="15" customHeight="1" x14ac:dyDescent="0.25">
      <c r="A40" s="119" t="s">
        <v>96</v>
      </c>
      <c r="B40" s="62"/>
      <c r="C40" s="120" t="s">
        <v>134</v>
      </c>
      <c r="D40" s="62"/>
      <c r="E40" s="88"/>
      <c r="F40" s="88"/>
      <c r="G40" s="88"/>
      <c r="H40" s="88"/>
      <c r="I40" s="88"/>
      <c r="J40" s="88"/>
    </row>
    <row r="41" spans="1:10" s="108" customFormat="1" ht="15" customHeight="1" x14ac:dyDescent="0.25">
      <c r="A41" s="110" t="s">
        <v>97</v>
      </c>
      <c r="B41" s="62">
        <f>SUM(B42:B44)</f>
        <v>267215.82</v>
      </c>
      <c r="C41" s="120" t="s">
        <v>92</v>
      </c>
      <c r="D41" s="62"/>
      <c r="E41" s="88"/>
      <c r="F41" s="88"/>
      <c r="G41" s="88"/>
      <c r="H41" s="88"/>
      <c r="I41" s="88"/>
      <c r="J41" s="88"/>
    </row>
    <row r="42" spans="1:10" s="108" customFormat="1" ht="15" customHeight="1" x14ac:dyDescent="0.25">
      <c r="A42" s="119" t="s">
        <v>88</v>
      </c>
      <c r="B42" s="62">
        <v>267215.82</v>
      </c>
      <c r="C42" s="120" t="s">
        <v>90</v>
      </c>
      <c r="D42" s="62"/>
      <c r="E42" s="88"/>
      <c r="F42" s="88"/>
      <c r="G42" s="88"/>
      <c r="H42" s="88"/>
      <c r="I42" s="88"/>
      <c r="J42" s="88"/>
    </row>
    <row r="43" spans="1:10" s="108" customFormat="1" ht="15" customHeight="1" x14ac:dyDescent="0.25">
      <c r="A43" s="119" t="s">
        <v>92</v>
      </c>
      <c r="B43" s="62"/>
      <c r="C43" s="120" t="s">
        <v>133</v>
      </c>
      <c r="D43" s="62"/>
      <c r="E43" s="88"/>
      <c r="F43" s="88"/>
      <c r="G43" s="88"/>
      <c r="H43" s="88"/>
      <c r="I43" s="88"/>
      <c r="J43" s="88"/>
    </row>
    <row r="44" spans="1:10" s="108" customFormat="1" ht="15" customHeight="1" x14ac:dyDescent="0.25">
      <c r="A44" s="119" t="s">
        <v>90</v>
      </c>
      <c r="B44" s="62"/>
      <c r="C44" s="120" t="s">
        <v>132</v>
      </c>
      <c r="D44" s="62"/>
      <c r="E44" s="88"/>
      <c r="F44" s="88"/>
      <c r="G44" s="88"/>
      <c r="H44" s="88"/>
      <c r="I44" s="88"/>
      <c r="J44" s="88"/>
    </row>
    <row r="45" spans="1:10" s="108" customFormat="1" ht="15" customHeight="1" x14ac:dyDescent="0.25">
      <c r="A45" s="110" t="s">
        <v>98</v>
      </c>
      <c r="B45" s="62">
        <f>SUM(B46:B71)</f>
        <v>200815.2</v>
      </c>
      <c r="C45" s="111" t="s">
        <v>131</v>
      </c>
      <c r="D45" s="62">
        <f>SUM(D46:D52)</f>
        <v>0</v>
      </c>
      <c r="E45" s="88"/>
      <c r="F45" s="88"/>
      <c r="G45" s="88"/>
      <c r="H45" s="88"/>
      <c r="I45" s="88"/>
      <c r="J45" s="88"/>
    </row>
    <row r="46" spans="1:10" s="108" customFormat="1" ht="15" customHeight="1" x14ac:dyDescent="0.25">
      <c r="A46" s="113" t="s">
        <v>99</v>
      </c>
      <c r="B46" s="62"/>
      <c r="C46" s="120" t="s">
        <v>105</v>
      </c>
      <c r="D46" s="62"/>
      <c r="E46" s="88"/>
      <c r="F46" s="88"/>
      <c r="G46" s="88"/>
      <c r="H46" s="88"/>
      <c r="I46" s="88"/>
      <c r="J46" s="88"/>
    </row>
    <row r="47" spans="1:10" s="108" customFormat="1" ht="15" customHeight="1" x14ac:dyDescent="0.25">
      <c r="A47" s="119" t="s">
        <v>88</v>
      </c>
      <c r="B47" s="62"/>
      <c r="C47" s="120" t="s">
        <v>88</v>
      </c>
      <c r="D47" s="62"/>
      <c r="E47" s="88"/>
      <c r="F47" s="88"/>
      <c r="G47" s="88"/>
      <c r="H47" s="88"/>
      <c r="I47" s="88"/>
      <c r="J47" s="88"/>
    </row>
    <row r="48" spans="1:10" s="108" customFormat="1" ht="15" customHeight="1" x14ac:dyDescent="0.25">
      <c r="A48" s="119" t="s">
        <v>100</v>
      </c>
      <c r="B48" s="62"/>
      <c r="C48" s="120" t="s">
        <v>100</v>
      </c>
      <c r="D48" s="62"/>
      <c r="E48" s="88"/>
      <c r="F48" s="88"/>
      <c r="G48" s="88"/>
      <c r="H48" s="88"/>
      <c r="I48" s="88"/>
      <c r="J48" s="88"/>
    </row>
    <row r="49" spans="1:10" s="108" customFormat="1" ht="15" customHeight="1" x14ac:dyDescent="0.25">
      <c r="A49" s="119" t="s">
        <v>101</v>
      </c>
      <c r="B49" s="62"/>
      <c r="C49" s="120" t="s">
        <v>121</v>
      </c>
      <c r="D49" s="62"/>
      <c r="E49" s="88"/>
      <c r="F49" s="88"/>
      <c r="G49" s="88"/>
      <c r="H49" s="88"/>
      <c r="I49" s="88"/>
      <c r="J49" s="88"/>
    </row>
    <row r="50" spans="1:10" s="108" customFormat="1" ht="15" customHeight="1" x14ac:dyDescent="0.25">
      <c r="A50" s="119" t="s">
        <v>92</v>
      </c>
      <c r="B50" s="62"/>
      <c r="C50" s="120" t="s">
        <v>101</v>
      </c>
      <c r="D50" s="62"/>
      <c r="E50" s="88"/>
      <c r="F50" s="88"/>
      <c r="G50" s="88"/>
      <c r="H50" s="88"/>
      <c r="I50" s="88"/>
      <c r="J50" s="88"/>
    </row>
    <row r="51" spans="1:10" s="108" customFormat="1" ht="15" customHeight="1" x14ac:dyDescent="0.25">
      <c r="A51" s="119" t="s">
        <v>90</v>
      </c>
      <c r="B51" s="62"/>
      <c r="C51" s="120" t="s">
        <v>92</v>
      </c>
      <c r="D51" s="62"/>
      <c r="E51" s="88"/>
      <c r="F51" s="88"/>
      <c r="G51" s="88"/>
      <c r="H51" s="88"/>
      <c r="I51" s="88"/>
      <c r="J51" s="88"/>
    </row>
    <row r="52" spans="1:10" s="108" customFormat="1" ht="15" customHeight="1" x14ac:dyDescent="0.25">
      <c r="A52" s="119" t="s">
        <v>102</v>
      </c>
      <c r="B52" s="62"/>
      <c r="C52" s="120" t="s">
        <v>90</v>
      </c>
      <c r="D52" s="62"/>
      <c r="E52" s="88"/>
      <c r="F52" s="88"/>
      <c r="G52" s="88"/>
      <c r="H52" s="88"/>
      <c r="I52" s="88"/>
      <c r="J52" s="88"/>
    </row>
    <row r="53" spans="1:10" s="108" customFormat="1" ht="15" customHeight="1" x14ac:dyDescent="0.25">
      <c r="A53" s="119" t="s">
        <v>103</v>
      </c>
      <c r="B53" s="62"/>
      <c r="C53" s="111" t="s">
        <v>130</v>
      </c>
      <c r="D53" s="62">
        <f>SUM(D54:D61)</f>
        <v>0</v>
      </c>
      <c r="E53" s="88"/>
      <c r="F53" s="88"/>
      <c r="G53" s="88"/>
      <c r="H53" s="88"/>
      <c r="I53" s="88"/>
      <c r="J53" s="88"/>
    </row>
    <row r="54" spans="1:10" s="108" customFormat="1" ht="15" customHeight="1" x14ac:dyDescent="0.25">
      <c r="A54" s="113" t="s">
        <v>104</v>
      </c>
      <c r="B54" s="62"/>
      <c r="C54" s="120" t="s">
        <v>129</v>
      </c>
      <c r="D54" s="62"/>
      <c r="E54" s="88"/>
      <c r="F54" s="88"/>
      <c r="G54" s="88"/>
      <c r="H54" s="88"/>
      <c r="I54" s="88"/>
      <c r="J54" s="88"/>
    </row>
    <row r="55" spans="1:10" s="108" customFormat="1" ht="15" customHeight="1" x14ac:dyDescent="0.25">
      <c r="A55" s="119" t="s">
        <v>105</v>
      </c>
      <c r="B55" s="62"/>
      <c r="C55" s="120" t="s">
        <v>88</v>
      </c>
      <c r="D55" s="62"/>
      <c r="E55" s="88"/>
      <c r="F55" s="88"/>
      <c r="G55" s="88"/>
      <c r="H55" s="88"/>
      <c r="I55" s="88"/>
      <c r="J55" s="88"/>
    </row>
    <row r="56" spans="1:10" s="108" customFormat="1" ht="15" customHeight="1" x14ac:dyDescent="0.25">
      <c r="A56" s="119" t="s">
        <v>88</v>
      </c>
      <c r="B56" s="62"/>
      <c r="C56" s="120" t="s">
        <v>100</v>
      </c>
      <c r="D56" s="62"/>
      <c r="E56" s="88"/>
      <c r="F56" s="88"/>
      <c r="G56" s="88"/>
      <c r="H56" s="88"/>
      <c r="I56" s="88"/>
      <c r="J56" s="88"/>
    </row>
    <row r="57" spans="1:10" s="108" customFormat="1" ht="15" customHeight="1" x14ac:dyDescent="0.25">
      <c r="A57" s="119" t="s">
        <v>100</v>
      </c>
      <c r="B57" s="62"/>
      <c r="C57" s="120" t="s">
        <v>121</v>
      </c>
      <c r="D57" s="62"/>
      <c r="E57" s="88"/>
      <c r="F57" s="88"/>
      <c r="G57" s="88"/>
      <c r="H57" s="88"/>
      <c r="I57" s="88"/>
      <c r="J57" s="88"/>
    </row>
    <row r="58" spans="1:10" s="108" customFormat="1" ht="15" customHeight="1" x14ac:dyDescent="0.25">
      <c r="A58" s="119" t="s">
        <v>101</v>
      </c>
      <c r="B58" s="62"/>
      <c r="C58" s="120" t="s">
        <v>101</v>
      </c>
      <c r="D58" s="62"/>
      <c r="E58" s="88"/>
      <c r="F58" s="88"/>
      <c r="G58" s="88"/>
      <c r="H58" s="88"/>
      <c r="I58" s="88"/>
      <c r="J58" s="88"/>
    </row>
    <row r="59" spans="1:10" s="108" customFormat="1" ht="15" customHeight="1" x14ac:dyDescent="0.25">
      <c r="A59" s="119" t="s">
        <v>89</v>
      </c>
      <c r="B59" s="62"/>
      <c r="C59" s="120" t="s">
        <v>128</v>
      </c>
      <c r="D59" s="62"/>
      <c r="E59" s="88"/>
      <c r="F59" s="88"/>
      <c r="G59" s="88"/>
      <c r="H59" s="88"/>
      <c r="I59" s="88"/>
      <c r="J59" s="88"/>
    </row>
    <row r="60" spans="1:10" s="108" customFormat="1" ht="15" customHeight="1" x14ac:dyDescent="0.25">
      <c r="A60" s="119" t="s">
        <v>90</v>
      </c>
      <c r="B60" s="62">
        <v>24053.45</v>
      </c>
      <c r="C60" s="120" t="s">
        <v>92</v>
      </c>
      <c r="D60" s="62"/>
      <c r="E60" s="88"/>
      <c r="F60" s="88"/>
      <c r="G60" s="88"/>
      <c r="H60" s="88"/>
      <c r="I60" s="88"/>
      <c r="J60" s="88"/>
    </row>
    <row r="61" spans="1:10" s="108" customFormat="1" ht="15" customHeight="1" x14ac:dyDescent="0.25">
      <c r="A61" s="119" t="s">
        <v>102</v>
      </c>
      <c r="B61" s="62"/>
      <c r="C61" s="120" t="s">
        <v>90</v>
      </c>
      <c r="D61" s="62"/>
      <c r="E61" s="88"/>
      <c r="F61" s="88"/>
      <c r="G61" s="88"/>
      <c r="H61" s="88"/>
      <c r="I61" s="88"/>
      <c r="J61" s="88"/>
    </row>
    <row r="62" spans="1:10" s="108" customFormat="1" ht="15" customHeight="1" x14ac:dyDescent="0.25">
      <c r="A62" s="119" t="s">
        <v>106</v>
      </c>
      <c r="B62" s="62"/>
      <c r="C62" s="111" t="s">
        <v>127</v>
      </c>
      <c r="D62" s="62">
        <f>SUM(D63:D69)</f>
        <v>290890.44</v>
      </c>
      <c r="E62" s="88"/>
      <c r="F62" s="88"/>
      <c r="G62" s="88"/>
      <c r="H62" s="88"/>
      <c r="I62" s="88"/>
      <c r="J62" s="88"/>
    </row>
    <row r="63" spans="1:10" s="108" customFormat="1" ht="15" customHeight="1" x14ac:dyDescent="0.25">
      <c r="A63" s="113" t="s">
        <v>107</v>
      </c>
      <c r="B63" s="62"/>
      <c r="C63" s="120" t="s">
        <v>88</v>
      </c>
      <c r="D63" s="62"/>
      <c r="E63" s="88"/>
      <c r="F63" s="88"/>
      <c r="G63" s="88"/>
      <c r="H63" s="88"/>
      <c r="I63" s="88"/>
      <c r="J63" s="88"/>
    </row>
    <row r="64" spans="1:10" s="108" customFormat="1" ht="15" customHeight="1" x14ac:dyDescent="0.25">
      <c r="A64" s="119" t="s">
        <v>88</v>
      </c>
      <c r="B64" s="62"/>
      <c r="C64" s="120" t="s">
        <v>100</v>
      </c>
      <c r="D64" s="62"/>
      <c r="E64" s="88"/>
      <c r="F64" s="88"/>
      <c r="G64" s="88"/>
      <c r="H64" s="88"/>
      <c r="I64" s="88"/>
      <c r="J64" s="88"/>
    </row>
    <row r="65" spans="1:10" s="108" customFormat="1" ht="15" customHeight="1" x14ac:dyDescent="0.25">
      <c r="A65" s="119" t="s">
        <v>100</v>
      </c>
      <c r="B65" s="62"/>
      <c r="C65" s="120" t="s">
        <v>121</v>
      </c>
      <c r="D65" s="62"/>
      <c r="E65" s="88"/>
      <c r="F65" s="88"/>
      <c r="G65" s="88"/>
      <c r="H65" s="88"/>
      <c r="I65" s="88"/>
      <c r="J65" s="88"/>
    </row>
    <row r="66" spans="1:10" s="108" customFormat="1" ht="15" customHeight="1" x14ac:dyDescent="0.25">
      <c r="A66" s="119" t="s">
        <v>101</v>
      </c>
      <c r="B66" s="62"/>
      <c r="C66" s="120" t="s">
        <v>126</v>
      </c>
      <c r="D66" s="62">
        <v>290890.44</v>
      </c>
      <c r="E66" s="88"/>
      <c r="F66" s="88"/>
      <c r="G66" s="88"/>
      <c r="H66" s="88"/>
      <c r="I66" s="88"/>
      <c r="J66" s="88"/>
    </row>
    <row r="67" spans="1:10" s="108" customFormat="1" ht="15" customHeight="1" x14ac:dyDescent="0.25">
      <c r="A67" s="119" t="s">
        <v>92</v>
      </c>
      <c r="B67" s="62">
        <v>9407.9699999999993</v>
      </c>
      <c r="C67" s="120" t="s">
        <v>101</v>
      </c>
      <c r="D67" s="62"/>
      <c r="E67" s="88"/>
      <c r="F67" s="88"/>
      <c r="G67" s="88"/>
      <c r="H67" s="88"/>
      <c r="I67" s="88"/>
      <c r="J67" s="88"/>
    </row>
    <row r="68" spans="1:10" s="108" customFormat="1" ht="15" customHeight="1" x14ac:dyDescent="0.25">
      <c r="A68" s="119" t="s">
        <v>90</v>
      </c>
      <c r="B68" s="62">
        <v>14556.08</v>
      </c>
      <c r="C68" s="120" t="s">
        <v>92</v>
      </c>
      <c r="D68" s="62"/>
      <c r="E68" s="88"/>
      <c r="F68" s="88"/>
      <c r="G68" s="88"/>
      <c r="H68" s="88"/>
      <c r="I68" s="88"/>
      <c r="J68" s="88"/>
    </row>
    <row r="69" spans="1:10" s="108" customFormat="1" ht="15" customHeight="1" x14ac:dyDescent="0.25">
      <c r="A69" s="119" t="s">
        <v>102</v>
      </c>
      <c r="B69" s="62"/>
      <c r="C69" s="120" t="s">
        <v>90</v>
      </c>
      <c r="D69" s="62"/>
      <c r="E69" s="88"/>
      <c r="F69" s="88"/>
      <c r="G69" s="88"/>
      <c r="H69" s="88"/>
      <c r="I69" s="88"/>
      <c r="J69" s="88"/>
    </row>
    <row r="70" spans="1:10" s="108" customFormat="1" ht="15" customHeight="1" x14ac:dyDescent="0.25">
      <c r="A70" s="119" t="s">
        <v>103</v>
      </c>
      <c r="B70" s="62"/>
      <c r="C70" s="111" t="s">
        <v>125</v>
      </c>
      <c r="D70" s="62">
        <f>SUM(D71:D73)</f>
        <v>1176905.3400000001</v>
      </c>
      <c r="E70" s="88"/>
      <c r="F70" s="88"/>
      <c r="G70" s="88"/>
      <c r="H70" s="88"/>
      <c r="I70" s="88"/>
      <c r="J70" s="88"/>
    </row>
    <row r="71" spans="1:10" s="108" customFormat="1" ht="15" customHeight="1" x14ac:dyDescent="0.25">
      <c r="A71" s="119" t="s">
        <v>108</v>
      </c>
      <c r="B71" s="62">
        <v>152797.70000000001</v>
      </c>
      <c r="C71" s="120" t="s">
        <v>124</v>
      </c>
      <c r="D71" s="62">
        <v>1176905.3400000001</v>
      </c>
      <c r="E71" s="88"/>
      <c r="F71" s="88"/>
      <c r="G71" s="88"/>
      <c r="H71" s="88"/>
      <c r="I71" s="88"/>
      <c r="J71" s="88"/>
    </row>
    <row r="72" spans="1:10" s="108" customFormat="1" ht="15" customHeight="1" x14ac:dyDescent="0.25">
      <c r="A72" s="91" t="s">
        <v>111</v>
      </c>
      <c r="B72" s="63">
        <f>B11+B14+B18+B21+B26+B41+B45</f>
        <v>14812207.259999998</v>
      </c>
      <c r="C72" s="119" t="s">
        <v>123</v>
      </c>
      <c r="D72" s="62"/>
      <c r="E72" s="88"/>
      <c r="F72" s="88"/>
      <c r="G72" s="88"/>
      <c r="H72" s="88"/>
      <c r="I72" s="88"/>
      <c r="J72" s="88"/>
    </row>
    <row r="73" spans="1:10" s="108" customFormat="1" ht="15" customHeight="1" x14ac:dyDescent="0.25">
      <c r="A73" s="88"/>
      <c r="B73" s="88"/>
      <c r="C73" s="119" t="s">
        <v>92</v>
      </c>
      <c r="D73" s="62"/>
      <c r="E73" s="88"/>
      <c r="F73" s="88"/>
      <c r="G73" s="88"/>
      <c r="H73" s="88"/>
      <c r="I73" s="88"/>
      <c r="J73" s="88"/>
    </row>
    <row r="74" spans="1:10" s="108" customFormat="1" ht="15" customHeight="1" x14ac:dyDescent="0.25">
      <c r="A74" s="88"/>
      <c r="B74" s="88"/>
      <c r="C74" s="91" t="s">
        <v>112</v>
      </c>
      <c r="D74" s="63">
        <f>D11+D36+D45+D53+D62+D70</f>
        <v>6515710.1399999997</v>
      </c>
      <c r="E74" s="90"/>
      <c r="F74" s="88"/>
      <c r="G74" s="88"/>
      <c r="H74" s="88"/>
      <c r="I74" s="88"/>
      <c r="J74" s="88"/>
    </row>
    <row r="75" spans="1:10" x14ac:dyDescent="0.2">
      <c r="A75" s="40" t="s">
        <v>45</v>
      </c>
    </row>
    <row r="76" spans="1:10" x14ac:dyDescent="0.2">
      <c r="B76" s="17"/>
    </row>
    <row r="77" spans="1:10" x14ac:dyDescent="0.2">
      <c r="A77" s="40" t="s">
        <v>10</v>
      </c>
    </row>
    <row r="78" spans="1:10" ht="51" customHeight="1" x14ac:dyDescent="0.2">
      <c r="A78" s="157" t="s">
        <v>48</v>
      </c>
      <c r="B78" s="157"/>
      <c r="C78" s="157"/>
      <c r="D78" s="157"/>
      <c r="E78" s="61"/>
      <c r="F78" s="61"/>
      <c r="G78" s="61"/>
      <c r="H78" s="61"/>
      <c r="I78" s="61"/>
      <c r="J78" s="61"/>
    </row>
  </sheetData>
  <mergeCells count="11">
    <mergeCell ref="A78:D78"/>
    <mergeCell ref="B2:E2"/>
    <mergeCell ref="E9:F9"/>
    <mergeCell ref="A6:B6"/>
    <mergeCell ref="F6:J6"/>
    <mergeCell ref="A7:B7"/>
    <mergeCell ref="A9:B9"/>
    <mergeCell ref="C9:D9"/>
    <mergeCell ref="I9:J9"/>
    <mergeCell ref="G9:H9"/>
    <mergeCell ref="A4:J4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88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zoomScaleNormal="100" workbookViewId="0">
      <selection activeCell="H17" sqref="H17"/>
    </sheetView>
  </sheetViews>
  <sheetFormatPr defaultColWidth="9.140625" defaultRowHeight="12.75" x14ac:dyDescent="0.2"/>
  <cols>
    <col min="1" max="1" width="21.7109375" style="1" customWidth="1"/>
    <col min="2" max="3" width="20.7109375" style="1" customWidth="1"/>
    <col min="4" max="4" width="8.85546875" style="1" customWidth="1"/>
    <col min="5" max="6" width="15.140625" style="1" hidden="1" customWidth="1"/>
    <col min="7" max="8" width="20.7109375" style="1" customWidth="1"/>
    <col min="9" max="16384" width="9.140625" style="1"/>
  </cols>
  <sheetData>
    <row r="2" spans="1:11" s="6" customFormat="1" ht="60" customHeight="1" x14ac:dyDescent="0.2">
      <c r="A2" s="39"/>
      <c r="B2" s="146" t="s">
        <v>188</v>
      </c>
      <c r="C2" s="146"/>
      <c r="D2" s="146"/>
      <c r="E2" s="146"/>
      <c r="F2" s="146"/>
      <c r="G2" s="146"/>
      <c r="H2" s="146"/>
    </row>
    <row r="3" spans="1:11" s="6" customFormat="1" x14ac:dyDescent="0.2">
      <c r="A3" s="5"/>
    </row>
    <row r="4" spans="1:11" ht="18" customHeight="1" x14ac:dyDescent="0.2">
      <c r="A4" s="165" t="s">
        <v>70</v>
      </c>
      <c r="B4" s="166"/>
      <c r="C4" s="166"/>
      <c r="D4" s="166"/>
      <c r="E4" s="166"/>
      <c r="F4" s="166"/>
      <c r="G4" s="166"/>
      <c r="H4" s="167"/>
      <c r="I4" s="6"/>
      <c r="J4" s="6"/>
      <c r="K4" s="6"/>
    </row>
    <row r="5" spans="1:11" ht="24" customHeight="1" thickBot="1" x14ac:dyDescent="0.25">
      <c r="A5" s="2"/>
      <c r="B5" s="48" t="s">
        <v>27</v>
      </c>
      <c r="C5" s="2"/>
      <c r="G5" s="48" t="s">
        <v>27</v>
      </c>
      <c r="I5" s="6"/>
      <c r="J5" s="6"/>
      <c r="K5" s="6"/>
    </row>
    <row r="6" spans="1:11" ht="23.25" customHeight="1" x14ac:dyDescent="0.2">
      <c r="A6" s="163" t="s">
        <v>41</v>
      </c>
      <c r="B6" s="174" t="s">
        <v>71</v>
      </c>
      <c r="C6" s="172" t="s">
        <v>29</v>
      </c>
      <c r="D6" s="76"/>
      <c r="E6" s="160" t="s">
        <v>12</v>
      </c>
      <c r="F6" s="160"/>
      <c r="G6" s="163" t="s">
        <v>30</v>
      </c>
      <c r="H6" s="172" t="s">
        <v>31</v>
      </c>
    </row>
    <row r="7" spans="1:11" ht="25.5" customHeight="1" x14ac:dyDescent="0.2">
      <c r="A7" s="164"/>
      <c r="B7" s="175"/>
      <c r="C7" s="173"/>
      <c r="D7" s="76"/>
      <c r="E7" s="3" t="s">
        <v>13</v>
      </c>
      <c r="F7" s="81" t="s">
        <v>14</v>
      </c>
      <c r="G7" s="164"/>
      <c r="H7" s="173"/>
    </row>
    <row r="8" spans="1:11" ht="19.5" customHeight="1" thickBot="1" x14ac:dyDescent="0.25">
      <c r="A8" s="78">
        <f>'1. Receita Compulsória Líquida'!F7</f>
        <v>202480934.00999999</v>
      </c>
      <c r="B8" s="79">
        <f>'2.Custos Ed.Básica e Ed.Continu'!C6+'2.Custos Ed.Básica e Ed.Continu'!C7</f>
        <v>76762111.689999998</v>
      </c>
      <c r="C8" s="80">
        <f>B8/A8</f>
        <v>0.37910785064933039</v>
      </c>
      <c r="D8" s="77"/>
      <c r="E8" s="75">
        <f>'6.Custo Grat_Ed.Bás. e Cont.'!G8</f>
        <v>0</v>
      </c>
      <c r="F8" s="82" t="e">
        <f>#REF!</f>
        <v>#REF!</v>
      </c>
      <c r="G8" s="78">
        <f>'6.Custo Grat_Ed.Bás. e Cont.'!C6+'6.Custo Grat_Ed.Bás. e Cont.'!C7</f>
        <v>34471782.869999997</v>
      </c>
      <c r="H8" s="80">
        <f>G8/A8</f>
        <v>0.1702470557958683</v>
      </c>
    </row>
    <row r="9" spans="1:11" x14ac:dyDescent="0.2">
      <c r="A9" s="40" t="s">
        <v>23</v>
      </c>
      <c r="B9" s="40"/>
      <c r="D9" s="76"/>
      <c r="G9" s="40" t="s">
        <v>23</v>
      </c>
    </row>
    <row r="10" spans="1:11" s="4" customFormat="1" ht="12" x14ac:dyDescent="0.2">
      <c r="A10" s="74" t="s">
        <v>24</v>
      </c>
      <c r="B10" s="42"/>
      <c r="G10" s="170" t="s">
        <v>24</v>
      </c>
      <c r="H10" s="170"/>
      <c r="I10" s="170"/>
      <c r="J10" s="170"/>
    </row>
    <row r="11" spans="1:11" s="73" customFormat="1" ht="24.75" customHeight="1" x14ac:dyDescent="0.2">
      <c r="A11" s="169" t="s">
        <v>53</v>
      </c>
      <c r="B11" s="169"/>
      <c r="C11" s="169"/>
      <c r="D11" s="72"/>
      <c r="G11" s="171" t="s">
        <v>54</v>
      </c>
      <c r="H11" s="171"/>
      <c r="I11" s="171"/>
      <c r="J11" s="171"/>
    </row>
    <row r="12" spans="1:11" x14ac:dyDescent="0.2">
      <c r="C12" s="16"/>
      <c r="D12" s="16"/>
    </row>
    <row r="13" spans="1:11" x14ac:dyDescent="0.2">
      <c r="A13" s="41" t="s">
        <v>10</v>
      </c>
      <c r="B13" s="41"/>
    </row>
    <row r="14" spans="1:11" ht="33" customHeight="1" x14ac:dyDescent="0.2">
      <c r="A14" s="168" t="s">
        <v>37</v>
      </c>
      <c r="B14" s="168"/>
      <c r="C14" s="168"/>
      <c r="D14" s="168"/>
      <c r="E14" s="168"/>
      <c r="F14" s="168"/>
      <c r="G14" s="168"/>
      <c r="H14" s="168"/>
      <c r="I14" s="56"/>
    </row>
    <row r="16" spans="1:11" x14ac:dyDescent="0.2">
      <c r="B16" s="16"/>
    </row>
    <row r="17" spans="2:2" x14ac:dyDescent="0.2">
      <c r="B17" s="16"/>
    </row>
    <row r="18" spans="2:2" x14ac:dyDescent="0.2">
      <c r="B18" s="16"/>
    </row>
    <row r="19" spans="2:2" x14ac:dyDescent="0.2">
      <c r="B19" s="16"/>
    </row>
    <row r="20" spans="2:2" x14ac:dyDescent="0.2">
      <c r="B20" s="15"/>
    </row>
  </sheetData>
  <mergeCells count="12">
    <mergeCell ref="B2:H2"/>
    <mergeCell ref="B6:B7"/>
    <mergeCell ref="E6:F6"/>
    <mergeCell ref="G6:G7"/>
    <mergeCell ref="C6:C7"/>
    <mergeCell ref="A6:A7"/>
    <mergeCell ref="A4:H4"/>
    <mergeCell ref="A14:H14"/>
    <mergeCell ref="A11:C11"/>
    <mergeCell ref="G10:J10"/>
    <mergeCell ref="G11:J11"/>
    <mergeCell ref="H6:H7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>
      <selection activeCell="F4" sqref="F4"/>
    </sheetView>
  </sheetViews>
  <sheetFormatPr defaultColWidth="9.140625" defaultRowHeight="12.75" x14ac:dyDescent="0.2"/>
  <cols>
    <col min="1" max="1" width="2.42578125" style="1" customWidth="1"/>
    <col min="2" max="2" width="57.140625" style="1" customWidth="1"/>
    <col min="3" max="3" width="25.85546875" style="1" bestFit="1" customWidth="1"/>
    <col min="4" max="4" width="3.28515625" style="1" customWidth="1"/>
    <col min="5" max="5" width="16.85546875" style="1" bestFit="1" customWidth="1"/>
    <col min="6" max="6" width="15.85546875" style="1" customWidth="1"/>
    <col min="7" max="16384" width="9.140625" style="1"/>
  </cols>
  <sheetData>
    <row r="1" spans="1:8" ht="60" customHeight="1" x14ac:dyDescent="0.2"/>
    <row r="2" spans="1:8" s="6" customFormat="1" ht="71.25" customHeight="1" x14ac:dyDescent="0.2">
      <c r="A2" s="39"/>
      <c r="B2" s="146" t="s">
        <v>180</v>
      </c>
      <c r="C2" s="146"/>
      <c r="D2" s="39"/>
      <c r="E2" s="39"/>
      <c r="F2" s="39"/>
      <c r="G2" s="39"/>
      <c r="H2" s="39"/>
    </row>
    <row r="4" spans="1:8" ht="45" customHeight="1" x14ac:dyDescent="0.2">
      <c r="B4" s="176" t="s">
        <v>67</v>
      </c>
      <c r="C4" s="177"/>
    </row>
    <row r="5" spans="1:8" x14ac:dyDescent="0.2">
      <c r="B5" s="18"/>
      <c r="C5" s="19"/>
    </row>
    <row r="6" spans="1:8" x14ac:dyDescent="0.2">
      <c r="B6" s="20" t="s">
        <v>2</v>
      </c>
      <c r="C6" s="21" t="s">
        <v>189</v>
      </c>
    </row>
    <row r="7" spans="1:8" x14ac:dyDescent="0.2">
      <c r="B7" s="22" t="s">
        <v>3</v>
      </c>
      <c r="C7" s="49">
        <f>'1. Receita Compulsória Líquida'!B7</f>
        <v>213003296.91</v>
      </c>
    </row>
    <row r="8" spans="1:8" x14ac:dyDescent="0.2">
      <c r="B8" s="36" t="s">
        <v>55</v>
      </c>
      <c r="C8" s="141">
        <f>'1. Receita Compulsória Líquida'!C7</f>
        <v>4260065.9400000004</v>
      </c>
    </row>
    <row r="9" spans="1:8" x14ac:dyDescent="0.2">
      <c r="B9" s="36" t="s">
        <v>56</v>
      </c>
      <c r="C9" s="141">
        <f>'1. Receita Compulsória Líquida'!E7</f>
        <v>6262296.96</v>
      </c>
    </row>
    <row r="10" spans="1:8" x14ac:dyDescent="0.2">
      <c r="B10" s="24" t="s">
        <v>4</v>
      </c>
      <c r="C10" s="50">
        <f>'1. Receita Compulsória Líquida'!F7</f>
        <v>202480934.00999999</v>
      </c>
    </row>
    <row r="11" spans="1:8" x14ac:dyDescent="0.2">
      <c r="B11" s="26"/>
      <c r="C11" s="23"/>
    </row>
    <row r="12" spans="1:8" x14ac:dyDescent="0.2">
      <c r="B12" s="27" t="s">
        <v>15</v>
      </c>
      <c r="C12" s="49">
        <f>C10*33.33%</f>
        <v>67486895.305532992</v>
      </c>
    </row>
    <row r="13" spans="1:8" x14ac:dyDescent="0.2">
      <c r="B13" s="33" t="s">
        <v>20</v>
      </c>
      <c r="C13" s="23">
        <v>0</v>
      </c>
    </row>
    <row r="14" spans="1:8" ht="15" x14ac:dyDescent="0.2">
      <c r="B14" s="33" t="s">
        <v>21</v>
      </c>
      <c r="C14" s="50">
        <f>C12-C13</f>
        <v>67486895.305532992</v>
      </c>
    </row>
    <row r="15" spans="1:8" x14ac:dyDescent="0.2">
      <c r="B15" s="26"/>
      <c r="C15" s="28"/>
    </row>
    <row r="16" spans="1:8" x14ac:dyDescent="0.2">
      <c r="B16" s="27" t="s">
        <v>18</v>
      </c>
      <c r="C16" s="49">
        <f>C10*16.67%</f>
        <v>33753571.699467003</v>
      </c>
    </row>
    <row r="17" spans="2:6" x14ac:dyDescent="0.2">
      <c r="B17" s="33" t="s">
        <v>20</v>
      </c>
      <c r="C17" s="23">
        <v>0</v>
      </c>
    </row>
    <row r="18" spans="2:6" ht="15" x14ac:dyDescent="0.2">
      <c r="B18" s="33" t="s">
        <v>22</v>
      </c>
      <c r="C18" s="50">
        <f>C16-C17</f>
        <v>33753571.699467003</v>
      </c>
    </row>
    <row r="19" spans="2:6" x14ac:dyDescent="0.2">
      <c r="B19" s="33"/>
      <c r="C19" s="25"/>
    </row>
    <row r="20" spans="2:6" x14ac:dyDescent="0.2">
      <c r="B20" s="27" t="s">
        <v>5</v>
      </c>
      <c r="C20" s="28"/>
    </row>
    <row r="21" spans="2:6" x14ac:dyDescent="0.2">
      <c r="B21" s="29" t="s">
        <v>66</v>
      </c>
      <c r="C21" s="50">
        <f>'7. Tabela Resumo'!B8</f>
        <v>76762111.689999998</v>
      </c>
    </row>
    <row r="22" spans="2:6" x14ac:dyDescent="0.2">
      <c r="B22" s="29" t="s">
        <v>6</v>
      </c>
      <c r="C22" s="50">
        <f>'7. Tabela Resumo'!G8</f>
        <v>34471782.869999997</v>
      </c>
      <c r="E22" s="16"/>
      <c r="F22" s="15"/>
    </row>
    <row r="23" spans="2:6" x14ac:dyDescent="0.2">
      <c r="B23" s="30"/>
      <c r="C23" s="31"/>
      <c r="E23" s="15"/>
      <c r="F23" s="15"/>
    </row>
    <row r="24" spans="2:6" x14ac:dyDescent="0.2">
      <c r="B24" s="32" t="s">
        <v>16</v>
      </c>
      <c r="C24" s="83">
        <f>C21-C12</f>
        <v>9275216.3844670057</v>
      </c>
    </row>
    <row r="25" spans="2:6" x14ac:dyDescent="0.2">
      <c r="B25" s="33" t="s">
        <v>17</v>
      </c>
      <c r="C25" s="84">
        <f>C21/C10</f>
        <v>0.37910785064933039</v>
      </c>
    </row>
    <row r="26" spans="2:6" x14ac:dyDescent="0.2">
      <c r="B26" s="32"/>
      <c r="C26" s="84"/>
    </row>
    <row r="27" spans="2:6" x14ac:dyDescent="0.2">
      <c r="B27" s="32" t="s">
        <v>7</v>
      </c>
      <c r="C27" s="83">
        <f>C22-C16</f>
        <v>718211.17053299397</v>
      </c>
    </row>
    <row r="28" spans="2:6" x14ac:dyDescent="0.2">
      <c r="B28" s="33" t="s">
        <v>8</v>
      </c>
      <c r="C28" s="84">
        <f>C22/C10</f>
        <v>0.1702470557958683</v>
      </c>
    </row>
    <row r="29" spans="2:6" x14ac:dyDescent="0.2">
      <c r="B29" s="34"/>
      <c r="C29" s="35"/>
    </row>
    <row r="30" spans="2:6" x14ac:dyDescent="0.2">
      <c r="B30" s="13"/>
      <c r="C30" s="13"/>
    </row>
    <row r="31" spans="2:6" x14ac:dyDescent="0.2">
      <c r="B31" s="38" t="s">
        <v>11</v>
      </c>
      <c r="C31" s="14"/>
      <c r="E31" s="17"/>
    </row>
    <row r="32" spans="2:6" ht="136.9" customHeight="1" x14ac:dyDescent="0.2">
      <c r="B32" s="178" t="s">
        <v>19</v>
      </c>
      <c r="C32" s="178"/>
    </row>
    <row r="33" spans="2:5" x14ac:dyDescent="0.2">
      <c r="B33" s="13"/>
      <c r="C33" s="14"/>
      <c r="E33" s="17"/>
    </row>
  </sheetData>
  <mergeCells count="3">
    <mergeCell ref="B2:C2"/>
    <mergeCell ref="B4:C4"/>
    <mergeCell ref="B32:C32"/>
  </mergeCells>
  <printOptions horizontalCentered="1"/>
  <pageMargins left="0.19685039370078741" right="0.19685039370078741" top="0.47244094488188981" bottom="0.35433070866141736" header="0.31496062992125984" footer="0.15748031496062992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Relação de Tabelas</vt:lpstr>
      <vt:lpstr>1. Receita Compulsória Líquida</vt:lpstr>
      <vt:lpstr>2.Custos Ed.Básica e Ed.Continu</vt:lpstr>
      <vt:lpstr>3.Produção_Ed.Básica e Ed.Cont.</vt:lpstr>
      <vt:lpstr>4.Prod.Grat._Ed.Bás. e Ed.Cont.</vt:lpstr>
      <vt:lpstr>5.Custo Prod._Ed.Bás. e Ed.Cont</vt:lpstr>
      <vt:lpstr>6.Custo Grat_Ed.Bás. e Cont.</vt:lpstr>
      <vt:lpstr>7. Tabela Resumo</vt:lpstr>
      <vt:lpstr>Consolidação</vt:lpstr>
      <vt:lpstr>'1. Receita Compulsória Líquida'!Area_de_impressao</vt:lpstr>
      <vt:lpstr>'2.Custos Ed.Básica e Ed.Continu'!Area_de_impressao</vt:lpstr>
      <vt:lpstr>'3.Produção_Ed.Básica e Ed.Cont.'!Area_de_impressao</vt:lpstr>
      <vt:lpstr>'Relação de Tabelas'!Area_de_impressao</vt:lpstr>
    </vt:vector>
  </TitlesOfParts>
  <Company>Instituto Euvaldo Lodi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CNI</dc:creator>
  <cp:lastModifiedBy>Zaira Lopes</cp:lastModifiedBy>
  <cp:lastPrinted>2018-01-30T13:40:19Z</cp:lastPrinted>
  <dcterms:created xsi:type="dcterms:W3CDTF">2014-12-05T17:57:57Z</dcterms:created>
  <dcterms:modified xsi:type="dcterms:W3CDTF">2019-05-09T18:27:09Z</dcterms:modified>
</cp:coreProperties>
</file>